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ceu365-my.sharepoint.com/personal/nacemes_ceu_es/Documents/DATOS/Nuria/DOCENCIA/Trabajos fin de carrera/2021-22/Def/"/>
    </mc:Choice>
  </mc:AlternateContent>
  <xr:revisionPtr revIDLastSave="4" documentId="8_{52D8B2EC-CE3C-4E11-BCE1-3DC2201092DC}" xr6:coauthVersionLast="47" xr6:coauthVersionMax="47" xr10:uidLastSave="{7518205C-53C6-4120-BB73-D3003063E3D7}"/>
  <bookViews>
    <workbookView xWindow="-120" yWindow="-120" windowWidth="29040" windowHeight="15840" xr2:uid="{00000000-000D-0000-FFFF-FFFF00000000}"/>
  </bookViews>
  <sheets>
    <sheet name="End poi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E24" i="1"/>
  <c r="C24" i="1"/>
  <c r="N16" i="1"/>
  <c r="N23" i="1" s="1"/>
  <c r="N17" i="1"/>
  <c r="N18" i="1"/>
  <c r="N19" i="1"/>
  <c r="N20" i="1"/>
  <c r="N21" i="1"/>
  <c r="N22" i="1"/>
  <c r="N15" i="1"/>
  <c r="D23" i="1"/>
  <c r="D24" i="1" s="1"/>
  <c r="E23" i="1"/>
  <c r="F23" i="1"/>
  <c r="F24" i="1" s="1"/>
  <c r="G23" i="1"/>
  <c r="G24" i="1" s="1"/>
  <c r="H23" i="1"/>
  <c r="H24" i="1" s="1"/>
  <c r="I23" i="1"/>
  <c r="I24" i="1" s="1"/>
  <c r="J23" i="1"/>
  <c r="K23" i="1"/>
  <c r="L23" i="1"/>
  <c r="M23" i="1"/>
  <c r="C23" i="1"/>
  <c r="E13" i="1" l="1"/>
  <c r="F13" i="1" s="1"/>
  <c r="G13" i="1" s="1"/>
  <c r="H13" i="1" s="1"/>
  <c r="I13" i="1" s="1"/>
  <c r="J13" i="1" s="1"/>
  <c r="K13" i="1" s="1"/>
</calcChain>
</file>

<file path=xl/sharedStrings.xml><?xml version="1.0" encoding="utf-8"?>
<sst xmlns="http://schemas.openxmlformats.org/spreadsheetml/2006/main" count="26" uniqueCount="22">
  <si>
    <t>User: USER</t>
  </si>
  <si>
    <t>Path: C:\Program Files (x86)\BMG\SPECTROstar Nano\User\Data\</t>
  </si>
  <si>
    <t>Test ID: 574</t>
  </si>
  <si>
    <t>Test Name: MTT toxicity</t>
  </si>
  <si>
    <t>Date: 09/07/2021</t>
  </si>
  <si>
    <t>Time: 15:28:28</t>
  </si>
  <si>
    <t>Absorbance</t>
  </si>
  <si>
    <t>Absorbance values are displayed as OD</t>
  </si>
  <si>
    <t>A</t>
  </si>
  <si>
    <t>B</t>
  </si>
  <si>
    <t>C</t>
  </si>
  <si>
    <t>D</t>
  </si>
  <si>
    <t>E</t>
  </si>
  <si>
    <t>F</t>
  </si>
  <si>
    <t>G</t>
  </si>
  <si>
    <t>H</t>
  </si>
  <si>
    <t>Average of all blanks used</t>
  </si>
  <si>
    <t xml:space="preserve">HepG2 </t>
  </si>
  <si>
    <t>10000 cels/pocillo</t>
  </si>
  <si>
    <t>72 h</t>
  </si>
  <si>
    <t>C-</t>
  </si>
  <si>
    <t>C+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</si>
</sst>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1" fillId="0" borderId="4" xfId="0" applyFont="1" applyBorder="1"/>
    <xf numFmtId="0" fontId="2" fillId="0" borderId="0" xfId="0" applyFont="1" applyAlignment="1">
      <alignment horizontal="center"/>
    </xf>
    <xf numFmtId="0" fontId="2" fillId="0" borderId="10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0" xfId="0" applyFont="1"/>
    <xf numFmtId="0" fontId="1" fillId="0" borderId="1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2" fillId="2" borderId="0" xfId="0" applyFont="1" applyFill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886CC"/>
      <color rgb="FF609ED6"/>
      <color rgb="FF428BCE"/>
      <color rgb="FF7EB0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MTT HepG2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1CB-484E-B92F-92E26710204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CB-484E-B92F-92E26710204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1CB-484E-B92F-92E26710204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1CB-484E-B92F-92E267102040}"/>
              </c:ext>
            </c:extLst>
          </c:dPt>
          <c:dPt>
            <c:idx val="4"/>
            <c:invertIfNegative val="0"/>
            <c:bubble3D val="0"/>
            <c:spPr>
              <a:solidFill>
                <a:srgbClr val="428BC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1CB-484E-B92F-92E267102040}"/>
              </c:ext>
            </c:extLst>
          </c:dPt>
          <c:dPt>
            <c:idx val="5"/>
            <c:invertIfNegative val="0"/>
            <c:bubble3D val="0"/>
            <c:spPr>
              <a:solidFill>
                <a:srgbClr val="7EB0D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1CB-484E-B92F-92E26710204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1CB-484E-B92F-92E26710204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1CB-484E-B92F-92E26710204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1CB-484E-B92F-92E267102040}"/>
              </c:ext>
            </c:extLst>
          </c:dPt>
          <c:cat>
            <c:strRef>
              <c:f>'End point'!$D$28:$L$28</c:f>
              <c:strCache>
                <c:ptCount val="9"/>
                <c:pt idx="0">
                  <c:v>C</c:v>
                </c:pt>
                <c:pt idx="1">
                  <c:v>500</c:v>
                </c:pt>
                <c:pt idx="2">
                  <c:v>375</c:v>
                </c:pt>
                <c:pt idx="3">
                  <c:v>281,25</c:v>
                </c:pt>
                <c:pt idx="4">
                  <c:v>210,94</c:v>
                </c:pt>
                <c:pt idx="5">
                  <c:v>158,20</c:v>
                </c:pt>
                <c:pt idx="6">
                  <c:v>118,65</c:v>
                </c:pt>
                <c:pt idx="7">
                  <c:v>88,99</c:v>
                </c:pt>
                <c:pt idx="8">
                  <c:v>66,74</c:v>
                </c:pt>
              </c:strCache>
            </c:strRef>
          </c:cat>
          <c:val>
            <c:numRef>
              <c:f>'End point'!$D$29:$L$29</c:f>
              <c:numCache>
                <c:formatCode>General</c:formatCode>
                <c:ptCount val="9"/>
                <c:pt idx="0">
                  <c:v>100</c:v>
                </c:pt>
                <c:pt idx="1">
                  <c:v>82.421120412105594</c:v>
                </c:pt>
                <c:pt idx="2">
                  <c:v>96.458467482292349</c:v>
                </c:pt>
                <c:pt idx="3">
                  <c:v>121.9575016097875</c:v>
                </c:pt>
                <c:pt idx="4">
                  <c:v>121.05602060528011</c:v>
                </c:pt>
                <c:pt idx="5">
                  <c:v>115.13200257566001</c:v>
                </c:pt>
                <c:pt idx="6">
                  <c:v>108.56406954282035</c:v>
                </c:pt>
                <c:pt idx="7">
                  <c:v>105.60206052801028</c:v>
                </c:pt>
                <c:pt idx="8">
                  <c:v>102.12491951062459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B-484E-B92F-92E267102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6447440"/>
        <c:axId val="776447768"/>
      </c:barChart>
      <c:catAx>
        <c:axId val="77644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76447768"/>
        <c:crosses val="autoZero"/>
        <c:auto val="1"/>
        <c:lblAlgn val="ctr"/>
        <c:lblOffset val="100"/>
        <c:noMultiLvlLbl val="0"/>
      </c:catAx>
      <c:valAx>
        <c:axId val="776447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7644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0" i="0" baseline="0">
                <a:effectLst/>
              </a:rPr>
              <a:t>MTT HepG2</a:t>
            </a:r>
            <a:endParaRPr lang="es-E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AAA0-4BAD-BC1A-1E112CE6D1A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AA0-4BAD-BC1A-1E112CE6D1A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AAA0-4BAD-BC1A-1E112CE6D1A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AA0-4BAD-BC1A-1E112CE6D1AF}"/>
              </c:ext>
            </c:extLst>
          </c:dPt>
          <c:dPt>
            <c:idx val="4"/>
            <c:invertIfNegative val="0"/>
            <c:bubble3D val="0"/>
            <c:spPr>
              <a:solidFill>
                <a:srgbClr val="3886CC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AAA0-4BAD-BC1A-1E112CE6D1AF}"/>
              </c:ext>
            </c:extLst>
          </c:dPt>
          <c:dPt>
            <c:idx val="5"/>
            <c:invertIfNegative val="0"/>
            <c:bubble3D val="0"/>
            <c:spPr>
              <a:solidFill>
                <a:srgbClr val="609ED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AA0-4BAD-BC1A-1E112CE6D1A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AAA0-4BAD-BC1A-1E112CE6D1A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AA0-4BAD-BC1A-1E112CE6D1A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AAA0-4BAD-BC1A-1E112CE6D1A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AA0-4BAD-BC1A-1E112CE6D1A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AA0-4BAD-BC1A-1E112CE6D1A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AAA0-4BAD-BC1A-1E112CE6D1A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AAA0-4BAD-BC1A-1E112CE6D1A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cd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AAA0-4BAD-BC1A-1E112CE6D1A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cd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AAA0-4BAD-BC1A-1E112CE6D1A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ad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AAA0-4BAD-BC1A-1E112CE6D1A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ad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AAA0-4BAD-BC1A-1E112CE6D1A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abd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AAA0-4BAD-BC1A-1E112CE6D1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'End point'!$D$28:$L$28</c:f>
              <c:strCache>
                <c:ptCount val="9"/>
                <c:pt idx="0">
                  <c:v>C</c:v>
                </c:pt>
                <c:pt idx="1">
                  <c:v>500</c:v>
                </c:pt>
                <c:pt idx="2">
                  <c:v>375</c:v>
                </c:pt>
                <c:pt idx="3">
                  <c:v>281,25</c:v>
                </c:pt>
                <c:pt idx="4">
                  <c:v>210,94</c:v>
                </c:pt>
                <c:pt idx="5">
                  <c:v>158,20</c:v>
                </c:pt>
                <c:pt idx="6">
                  <c:v>118,65</c:v>
                </c:pt>
                <c:pt idx="7">
                  <c:v>88,99</c:v>
                </c:pt>
                <c:pt idx="8">
                  <c:v>66,74</c:v>
                </c:pt>
              </c:strCache>
            </c:strRef>
          </c:cat>
          <c:val>
            <c:numRef>
              <c:f>'End point'!$D$29:$L$29</c:f>
              <c:numCache>
                <c:formatCode>General</c:formatCode>
                <c:ptCount val="9"/>
                <c:pt idx="0">
                  <c:v>100</c:v>
                </c:pt>
                <c:pt idx="1">
                  <c:v>82.421120412105594</c:v>
                </c:pt>
                <c:pt idx="2">
                  <c:v>96.458467482292349</c:v>
                </c:pt>
                <c:pt idx="3">
                  <c:v>121.9575016097875</c:v>
                </c:pt>
                <c:pt idx="4">
                  <c:v>121.05602060528011</c:v>
                </c:pt>
                <c:pt idx="5">
                  <c:v>115.13200257566001</c:v>
                </c:pt>
                <c:pt idx="6">
                  <c:v>108.56406954282035</c:v>
                </c:pt>
                <c:pt idx="7">
                  <c:v>105.60206052801028</c:v>
                </c:pt>
                <c:pt idx="8">
                  <c:v>102.12491951062459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0-4BAD-BC1A-1E112CE6D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8856752"/>
        <c:axId val="848848224"/>
        <c:axId val="0"/>
      </c:bar3DChart>
      <c:catAx>
        <c:axId val="84885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µg/mL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848224"/>
        <c:crosses val="autoZero"/>
        <c:auto val="1"/>
        <c:lblAlgn val="ctr"/>
        <c:lblOffset val="100"/>
        <c:noMultiLvlLbl val="0"/>
      </c:catAx>
      <c:valAx>
        <c:axId val="84884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% Crecimiento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856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9525</xdr:rowOff>
    </xdr:from>
    <xdr:to>
      <xdr:col>9</xdr:col>
      <xdr:colOff>0</xdr:colOff>
      <xdr:row>45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4EC5676-E667-4D78-9A68-7D27E36B5F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271462</xdr:colOff>
      <xdr:row>31</xdr:row>
      <xdr:rowOff>19050</xdr:rowOff>
    </xdr:from>
    <xdr:to>
      <xdr:col>16</xdr:col>
      <xdr:colOff>104775</xdr:colOff>
      <xdr:row>45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8CA5353-DA2E-4649-84B1-5AF57061C8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9"/>
  <sheetViews>
    <sheetView tabSelected="1" topLeftCell="A26" workbookViewId="0">
      <selection activeCell="N52" sqref="N52"/>
    </sheetView>
  </sheetViews>
  <sheetFormatPr baseColWidth="10" defaultRowHeight="15" x14ac:dyDescent="0.25"/>
  <cols>
    <col min="1" max="1" width="4.28515625" style="1" customWidth="1"/>
    <col min="2" max="14" width="11.42578125" style="1"/>
    <col min="15" max="15" width="30.7109375" style="1" customWidth="1"/>
    <col min="16" max="16384" width="11.42578125" style="1"/>
  </cols>
  <sheetData>
    <row r="3" spans="1:15" x14ac:dyDescent="0.25">
      <c r="A3" s="1" t="s">
        <v>0</v>
      </c>
    </row>
    <row r="4" spans="1:15" x14ac:dyDescent="0.25">
      <c r="A4" s="1" t="s">
        <v>1</v>
      </c>
    </row>
    <row r="5" spans="1:15" x14ac:dyDescent="0.25">
      <c r="A5" s="1" t="s">
        <v>2</v>
      </c>
    </row>
    <row r="6" spans="1:15" x14ac:dyDescent="0.25">
      <c r="A6" s="1" t="s">
        <v>3</v>
      </c>
    </row>
    <row r="7" spans="1:15" x14ac:dyDescent="0.25">
      <c r="A7" s="1" t="s">
        <v>4</v>
      </c>
      <c r="H7" s="1" t="s">
        <v>17</v>
      </c>
      <c r="J7" s="2">
        <v>0.01</v>
      </c>
    </row>
    <row r="8" spans="1:15" x14ac:dyDescent="0.25">
      <c r="A8" s="1" t="s">
        <v>5</v>
      </c>
      <c r="H8" s="1" t="s">
        <v>18</v>
      </c>
      <c r="J8" s="1" t="s">
        <v>19</v>
      </c>
    </row>
    <row r="9" spans="1:15" x14ac:dyDescent="0.25">
      <c r="A9" s="1" t="s">
        <v>6</v>
      </c>
      <c r="D9" s="1" t="s">
        <v>7</v>
      </c>
    </row>
    <row r="13" spans="1:15" x14ac:dyDescent="0.25">
      <c r="B13" s="1" t="s">
        <v>20</v>
      </c>
      <c r="C13" s="1" t="s">
        <v>21</v>
      </c>
      <c r="D13" s="1">
        <v>500</v>
      </c>
      <c r="E13" s="1">
        <f>(D13*3)/4</f>
        <v>375</v>
      </c>
      <c r="F13" s="1">
        <f t="shared" ref="F13:K13" si="0">(E13*3)/4</f>
        <v>281.25</v>
      </c>
      <c r="G13" s="1">
        <f t="shared" si="0"/>
        <v>210.9375</v>
      </c>
      <c r="H13" s="1">
        <f t="shared" si="0"/>
        <v>158.203125</v>
      </c>
      <c r="I13" s="1">
        <f t="shared" si="0"/>
        <v>118.65234375</v>
      </c>
      <c r="J13" s="1">
        <f t="shared" si="0"/>
        <v>88.9892578125</v>
      </c>
      <c r="K13" s="1">
        <f t="shared" si="0"/>
        <v>66.741943359375</v>
      </c>
      <c r="L13" s="1" t="s">
        <v>21</v>
      </c>
      <c r="M13" s="1" t="s">
        <v>21</v>
      </c>
      <c r="O13" s="3"/>
    </row>
    <row r="14" spans="1:15" x14ac:dyDescent="0.25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  <c r="N14" s="1" t="s">
        <v>21</v>
      </c>
      <c r="O14" s="5" t="s">
        <v>16</v>
      </c>
    </row>
    <row r="15" spans="1:15" x14ac:dyDescent="0.25">
      <c r="A15" s="4" t="s">
        <v>8</v>
      </c>
      <c r="B15" s="6">
        <v>-1.6E-2</v>
      </c>
      <c r="C15" s="7">
        <v>0.1</v>
      </c>
      <c r="D15" s="7">
        <v>7.9000000000000001E-2</v>
      </c>
      <c r="E15" s="7">
        <v>0.106</v>
      </c>
      <c r="F15" s="7">
        <v>0.124</v>
      </c>
      <c r="G15" s="7">
        <v>0.125</v>
      </c>
      <c r="H15" s="7">
        <v>0.124</v>
      </c>
      <c r="I15" s="7">
        <v>0.11700000000000001</v>
      </c>
      <c r="J15" s="7">
        <v>0.113</v>
      </c>
      <c r="K15" s="7">
        <v>0.107</v>
      </c>
      <c r="L15" s="7">
        <v>0.1</v>
      </c>
      <c r="M15" s="8">
        <v>0.106</v>
      </c>
      <c r="N15" s="9">
        <f>AVERAGE(L15,M15)</f>
        <v>0.10300000000000001</v>
      </c>
      <c r="O15" s="10"/>
    </row>
    <row r="16" spans="1:15" x14ac:dyDescent="0.25">
      <c r="A16" s="4" t="s">
        <v>9</v>
      </c>
      <c r="B16" s="11">
        <v>-0.02</v>
      </c>
      <c r="C16" s="12">
        <v>7.9000000000000001E-2</v>
      </c>
      <c r="D16" s="12">
        <v>9.2999999999999999E-2</v>
      </c>
      <c r="E16" s="12">
        <v>8.5000000000000006E-2</v>
      </c>
      <c r="F16" s="12">
        <v>0.11899999999999999</v>
      </c>
      <c r="G16" s="12">
        <v>0.125</v>
      </c>
      <c r="H16" s="12">
        <v>0.114</v>
      </c>
      <c r="I16" s="12">
        <v>9.9000000000000005E-2</v>
      </c>
      <c r="J16" s="12">
        <v>0.127</v>
      </c>
      <c r="K16" s="12">
        <v>0.107</v>
      </c>
      <c r="L16" s="12">
        <v>8.5000000000000006E-2</v>
      </c>
      <c r="M16" s="13">
        <v>0.107</v>
      </c>
      <c r="N16" s="9">
        <f t="shared" ref="N16:N22" si="1">AVERAGE(L16,M16)</f>
        <v>9.6000000000000002E-2</v>
      </c>
    </row>
    <row r="17" spans="1:14" x14ac:dyDescent="0.25">
      <c r="A17" s="4" t="s">
        <v>10</v>
      </c>
      <c r="B17" s="11">
        <v>-1.7000000000000001E-2</v>
      </c>
      <c r="C17" s="12">
        <v>9.0999999999999998E-2</v>
      </c>
      <c r="D17" s="12">
        <v>9.9000000000000005E-2</v>
      </c>
      <c r="E17" s="12">
        <v>0.104</v>
      </c>
      <c r="F17" s="12">
        <v>0.122</v>
      </c>
      <c r="G17" s="12">
        <v>0.121</v>
      </c>
      <c r="H17" s="12">
        <v>0.115</v>
      </c>
      <c r="I17" s="12">
        <v>0.112</v>
      </c>
      <c r="J17" s="12">
        <v>0.107</v>
      </c>
      <c r="K17" s="12">
        <v>0.109</v>
      </c>
      <c r="L17" s="12">
        <v>9.2999999999999999E-2</v>
      </c>
      <c r="M17" s="13">
        <v>0.127</v>
      </c>
      <c r="N17" s="9">
        <f t="shared" si="1"/>
        <v>0.11</v>
      </c>
    </row>
    <row r="18" spans="1:14" x14ac:dyDescent="0.25">
      <c r="A18" s="4" t="s">
        <v>11</v>
      </c>
      <c r="B18" s="11">
        <v>-1.6E-2</v>
      </c>
      <c r="C18" s="12">
        <v>8.1000000000000003E-2</v>
      </c>
      <c r="D18" s="12">
        <v>6.7000000000000004E-2</v>
      </c>
      <c r="E18" s="12">
        <v>9.7000000000000003E-2</v>
      </c>
      <c r="F18" s="12">
        <v>0.128</v>
      </c>
      <c r="G18" s="12">
        <v>0.108</v>
      </c>
      <c r="H18" s="12">
        <v>0.108</v>
      </c>
      <c r="I18" s="12">
        <v>9.4E-2</v>
      </c>
      <c r="J18" s="12">
        <v>9.1999999999999998E-2</v>
      </c>
      <c r="K18" s="12">
        <v>9.4E-2</v>
      </c>
      <c r="L18" s="12">
        <v>8.3000000000000004E-2</v>
      </c>
      <c r="M18" s="13">
        <v>0.108</v>
      </c>
      <c r="N18" s="9">
        <f t="shared" si="1"/>
        <v>9.5500000000000002E-2</v>
      </c>
    </row>
    <row r="19" spans="1:14" x14ac:dyDescent="0.25">
      <c r="A19" s="4" t="s">
        <v>12</v>
      </c>
      <c r="B19" s="11">
        <v>-1.6E-2</v>
      </c>
      <c r="C19" s="12">
        <v>8.1000000000000003E-2</v>
      </c>
      <c r="D19" s="12">
        <v>7.8E-2</v>
      </c>
      <c r="E19" s="12">
        <v>8.2000000000000003E-2</v>
      </c>
      <c r="F19" s="12">
        <v>0.11899999999999999</v>
      </c>
      <c r="G19" s="12">
        <v>0.11899999999999999</v>
      </c>
      <c r="H19" s="12">
        <v>0.105</v>
      </c>
      <c r="I19" s="12">
        <v>0.107</v>
      </c>
      <c r="J19" s="12">
        <v>9.9000000000000005E-2</v>
      </c>
      <c r="K19" s="12">
        <v>0.10299999999999999</v>
      </c>
      <c r="L19" s="12">
        <v>8.5999999999999993E-2</v>
      </c>
      <c r="M19" s="13">
        <v>0.113</v>
      </c>
      <c r="N19" s="9">
        <f t="shared" si="1"/>
        <v>9.9500000000000005E-2</v>
      </c>
    </row>
    <row r="20" spans="1:14" x14ac:dyDescent="0.25">
      <c r="A20" s="4" t="s">
        <v>13</v>
      </c>
      <c r="B20" s="11">
        <v>-0.02</v>
      </c>
      <c r="C20" s="12">
        <v>7.3999999999999996E-2</v>
      </c>
      <c r="D20" s="12">
        <v>8.5999999999999993E-2</v>
      </c>
      <c r="E20" s="12">
        <v>9.4E-2</v>
      </c>
      <c r="F20" s="12">
        <v>0.121</v>
      </c>
      <c r="G20" s="12">
        <v>0.127</v>
      </c>
      <c r="H20" s="12">
        <v>0.11600000000000001</v>
      </c>
      <c r="I20" s="12">
        <v>0.125</v>
      </c>
      <c r="J20" s="12">
        <v>0.107</v>
      </c>
      <c r="K20" s="12">
        <v>9.8000000000000004E-2</v>
      </c>
      <c r="L20" s="12">
        <v>7.4999999999999997E-2</v>
      </c>
      <c r="M20" s="13">
        <v>8.1000000000000003E-2</v>
      </c>
      <c r="N20" s="9">
        <f t="shared" si="1"/>
        <v>7.8E-2</v>
      </c>
    </row>
    <row r="21" spans="1:14" x14ac:dyDescent="0.25">
      <c r="A21" s="4" t="s">
        <v>14</v>
      </c>
      <c r="B21" s="11">
        <v>-1.9E-2</v>
      </c>
      <c r="C21" s="12">
        <v>7.2999999999999995E-2</v>
      </c>
      <c r="D21" s="12">
        <v>7.0999999999999994E-2</v>
      </c>
      <c r="E21" s="12">
        <v>8.7999999999999995E-2</v>
      </c>
      <c r="F21" s="12">
        <v>0.12</v>
      </c>
      <c r="G21" s="12">
        <v>0.123</v>
      </c>
      <c r="H21" s="12">
        <v>0.11</v>
      </c>
      <c r="I21" s="12">
        <v>9.4E-2</v>
      </c>
      <c r="J21" s="12">
        <v>9.4E-2</v>
      </c>
      <c r="K21" s="12">
        <v>9.8000000000000004E-2</v>
      </c>
      <c r="L21" s="12">
        <v>8.6999999999999994E-2</v>
      </c>
      <c r="M21" s="13">
        <v>0.13300000000000001</v>
      </c>
      <c r="N21" s="9">
        <f t="shared" si="1"/>
        <v>0.11</v>
      </c>
    </row>
    <row r="22" spans="1:14" x14ac:dyDescent="0.25">
      <c r="A22" s="4" t="s">
        <v>15</v>
      </c>
      <c r="B22" s="14">
        <v>-1.7000000000000001E-2</v>
      </c>
      <c r="C22" s="15">
        <v>8.4000000000000005E-2</v>
      </c>
      <c r="D22" s="15">
        <v>6.7000000000000004E-2</v>
      </c>
      <c r="E22" s="15">
        <v>9.2999999999999999E-2</v>
      </c>
      <c r="F22" s="15">
        <v>9.4E-2</v>
      </c>
      <c r="G22" s="15">
        <v>9.1999999999999998E-2</v>
      </c>
      <c r="H22" s="15">
        <v>0.10199999999999999</v>
      </c>
      <c r="I22" s="15">
        <v>9.5000000000000001E-2</v>
      </c>
      <c r="J22" s="15">
        <v>8.1000000000000003E-2</v>
      </c>
      <c r="K22" s="15">
        <v>7.6999999999999999E-2</v>
      </c>
      <c r="L22" s="15">
        <v>8.6999999999999994E-2</v>
      </c>
      <c r="M22" s="16">
        <v>8.2000000000000003E-2</v>
      </c>
      <c r="N22" s="9">
        <f t="shared" si="1"/>
        <v>8.4499999999999992E-2</v>
      </c>
    </row>
    <row r="23" spans="1:14" x14ac:dyDescent="0.25">
      <c r="C23" s="17">
        <f>AVERAGE(C15:C22)</f>
        <v>8.287499999999999E-2</v>
      </c>
      <c r="D23" s="17">
        <f t="shared" ref="D23:N23" si="2">AVERAGE(D15:D22)</f>
        <v>7.9999999999999988E-2</v>
      </c>
      <c r="E23" s="17">
        <f t="shared" si="2"/>
        <v>9.3625E-2</v>
      </c>
      <c r="F23" s="17">
        <f t="shared" si="2"/>
        <v>0.11837499999999999</v>
      </c>
      <c r="G23" s="17">
        <f t="shared" si="2"/>
        <v>0.11749999999999999</v>
      </c>
      <c r="H23" s="17">
        <f t="shared" si="2"/>
        <v>0.11174999999999999</v>
      </c>
      <c r="I23" s="17">
        <f t="shared" si="2"/>
        <v>0.105375</v>
      </c>
      <c r="J23" s="17">
        <f t="shared" si="2"/>
        <v>0.10249999999999998</v>
      </c>
      <c r="K23" s="17">
        <f t="shared" si="2"/>
        <v>9.9124999999999991E-2</v>
      </c>
      <c r="L23" s="17">
        <f t="shared" si="2"/>
        <v>8.6999999999999994E-2</v>
      </c>
      <c r="M23" s="17">
        <f t="shared" si="2"/>
        <v>0.10712499999999998</v>
      </c>
      <c r="N23" s="17">
        <f t="shared" si="2"/>
        <v>9.7062499999999996E-2</v>
      </c>
    </row>
    <row r="24" spans="1:14" x14ac:dyDescent="0.25">
      <c r="C24" s="1">
        <f>(C23*100)/0.0970625</f>
        <v>85.383129426915644</v>
      </c>
      <c r="D24" s="1">
        <f t="shared" ref="D24:N24" si="3">(D23*100)/0.0970625</f>
        <v>82.421120412105594</v>
      </c>
      <c r="E24" s="1">
        <f t="shared" si="3"/>
        <v>96.458467482292349</v>
      </c>
      <c r="F24" s="1">
        <f t="shared" si="3"/>
        <v>121.9575016097875</v>
      </c>
      <c r="G24" s="1">
        <f t="shared" si="3"/>
        <v>121.05602060528011</v>
      </c>
      <c r="H24" s="1">
        <f t="shared" si="3"/>
        <v>115.13200257566001</v>
      </c>
      <c r="I24" s="1">
        <f t="shared" si="3"/>
        <v>108.56406954282035</v>
      </c>
      <c r="J24" s="1">
        <f t="shared" si="3"/>
        <v>105.60206052801028</v>
      </c>
      <c r="K24" s="1">
        <f t="shared" si="3"/>
        <v>102.12491951062459</v>
      </c>
      <c r="L24" s="1">
        <f t="shared" si="3"/>
        <v>89.632968448164846</v>
      </c>
      <c r="M24" s="1">
        <f t="shared" si="3"/>
        <v>110.36703155183515</v>
      </c>
      <c r="N24" s="1">
        <f t="shared" si="3"/>
        <v>100</v>
      </c>
    </row>
    <row r="28" spans="1:14" x14ac:dyDescent="0.25">
      <c r="D28" s="1" t="s">
        <v>10</v>
      </c>
      <c r="E28" s="1">
        <v>500</v>
      </c>
      <c r="F28" s="1">
        <v>375</v>
      </c>
      <c r="G28" s="18">
        <v>281.25</v>
      </c>
      <c r="H28" s="18">
        <v>210.9375</v>
      </c>
      <c r="I28" s="18">
        <v>158.203125</v>
      </c>
      <c r="J28" s="18">
        <v>118.65234375</v>
      </c>
      <c r="K28" s="18">
        <v>88.9892578125</v>
      </c>
      <c r="L28" s="18">
        <v>66.741943359375</v>
      </c>
    </row>
    <row r="29" spans="1:14" x14ac:dyDescent="0.25">
      <c r="D29" s="1">
        <v>100</v>
      </c>
      <c r="E29" s="1">
        <v>82.421120412105594</v>
      </c>
      <c r="F29" s="1">
        <v>96.458467482292349</v>
      </c>
      <c r="G29" s="1">
        <v>121.9575016097875</v>
      </c>
      <c r="H29" s="1">
        <v>121.05602060528011</v>
      </c>
      <c r="I29" s="1">
        <v>115.13200257566001</v>
      </c>
      <c r="J29" s="1">
        <v>108.56406954282035</v>
      </c>
      <c r="K29" s="1">
        <v>105.60206052801028</v>
      </c>
      <c r="L29" s="1">
        <v>102.12491951062459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7D3002E1D809469CDEE097C99D9CBB" ma:contentTypeVersion="14" ma:contentTypeDescription="Crear nuevo documento." ma:contentTypeScope="" ma:versionID="f16c4fcbdb7bb6ca1d0a83a37210dad9">
  <xsd:schema xmlns:xsd="http://www.w3.org/2001/XMLSchema" xmlns:xs="http://www.w3.org/2001/XMLSchema" xmlns:p="http://schemas.microsoft.com/office/2006/metadata/properties" xmlns:ns3="c59349ad-2911-4787-989c-8dd943016e9e" xmlns:ns4="043ebcd3-9da5-4189-bb31-d16450608871" targetNamespace="http://schemas.microsoft.com/office/2006/metadata/properties" ma:root="true" ma:fieldsID="c63db43682ef29bf08a99fc415eba8c1" ns3:_="" ns4:_="">
    <xsd:import namespace="c59349ad-2911-4787-989c-8dd943016e9e"/>
    <xsd:import namespace="043ebcd3-9da5-4189-bb31-d164506088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349ad-2911-4787-989c-8dd943016e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ebcd3-9da5-4189-bb31-d1645060887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81682D-8432-425A-AEF8-3E7A7BD3BC9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043ebcd3-9da5-4189-bb31-d16450608871"/>
    <ds:schemaRef ds:uri="c59349ad-2911-4787-989c-8dd943016e9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11758F8-5B07-44CA-BBCD-E56B8E474A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266AEC-E366-4F6D-8FF2-9A842D641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349ad-2911-4787-989c-8dd943016e9e"/>
    <ds:schemaRef ds:uri="043ebcd3-9da5-4189-bb31-d164506088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point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Acero de Mesa</dc:creator>
  <cp:lastModifiedBy>Nuria Acero de Mesa</cp:lastModifiedBy>
  <dcterms:created xsi:type="dcterms:W3CDTF">2021-07-09T13:29:31Z</dcterms:created>
  <dcterms:modified xsi:type="dcterms:W3CDTF">2024-05-23T11:22:53Z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0x010100047D3002E1D809469CDEE097C99D9CBB</vt:lpwstr>
  </property>
</Properties>
</file>