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10035" activeTab="8"/>
  </bookViews>
  <sheets>
    <sheet name="Fuente" sheetId="13" r:id="rId1"/>
    <sheet name="Datos" sheetId="1" r:id="rId2"/>
    <sheet name="Hare" sheetId="4" r:id="rId3"/>
    <sheet name="D´Hondt" sheetId="5" r:id="rId4"/>
    <sheet name="Saint-Lague" sheetId="6" r:id="rId5"/>
    <sheet name="Saint-Lague corregida" sheetId="7" r:id="rId6"/>
    <sheet name="Imperiali" sheetId="8" r:id="rId7"/>
    <sheet name="Comparativa" sheetId="11" r:id="rId8"/>
    <sheet name="Comparativa (2)" sheetId="12" r:id="rId9"/>
  </sheets>
  <calcPr calcId="145621"/>
</workbook>
</file>

<file path=xl/calcChain.xml><?xml version="1.0" encoding="utf-8"?>
<calcChain xmlns="http://schemas.openxmlformats.org/spreadsheetml/2006/main">
  <c r="L12" i="12" l="1"/>
  <c r="M12" i="12" s="1"/>
  <c r="L11" i="12"/>
  <c r="M11" i="12" s="1"/>
  <c r="L10" i="12"/>
  <c r="M10" i="12" s="1"/>
  <c r="L9" i="12"/>
  <c r="M9" i="12" s="1"/>
  <c r="L8" i="12"/>
  <c r="M8" i="12" s="1"/>
  <c r="J12" i="12"/>
  <c r="K12" i="12" s="1"/>
  <c r="J11" i="12"/>
  <c r="K11" i="12" s="1"/>
  <c r="J10" i="12"/>
  <c r="K10" i="12" s="1"/>
  <c r="J9" i="12"/>
  <c r="K9" i="12" s="1"/>
  <c r="J8" i="12"/>
  <c r="K8" i="12" s="1"/>
  <c r="K13" i="12" s="1"/>
  <c r="K14" i="12" s="1"/>
  <c r="K15" i="12" s="1"/>
  <c r="H12" i="12"/>
  <c r="I12" i="12" s="1"/>
  <c r="H11" i="12"/>
  <c r="I11" i="12" s="1"/>
  <c r="H10" i="12"/>
  <c r="I10" i="12" s="1"/>
  <c r="H9" i="12"/>
  <c r="I9" i="12" s="1"/>
  <c r="H8" i="12"/>
  <c r="I8" i="12" s="1"/>
  <c r="F12" i="12"/>
  <c r="G12" i="12" s="1"/>
  <c r="F11" i="12"/>
  <c r="G11" i="12" s="1"/>
  <c r="F10" i="12"/>
  <c r="G10" i="12" s="1"/>
  <c r="F9" i="12"/>
  <c r="G9" i="12" s="1"/>
  <c r="F8" i="12"/>
  <c r="G8" i="12" s="1"/>
  <c r="G13" i="12" s="1"/>
  <c r="G14" i="12" s="1"/>
  <c r="G15" i="12" s="1"/>
  <c r="D12" i="12"/>
  <c r="E12" i="12" s="1"/>
  <c r="D11" i="12"/>
  <c r="E11" i="12" s="1"/>
  <c r="D10" i="12"/>
  <c r="E10" i="12" s="1"/>
  <c r="D9" i="12"/>
  <c r="E9" i="12" s="1"/>
  <c r="D8" i="12"/>
  <c r="E8" i="12" s="1"/>
  <c r="E13" i="12" l="1"/>
  <c r="E14" i="12" s="1"/>
  <c r="E15" i="12" s="1"/>
  <c r="I13" i="12"/>
  <c r="I14" i="12" s="1"/>
  <c r="I15" i="12" s="1"/>
  <c r="M13" i="12"/>
  <c r="M14" i="12" s="1"/>
  <c r="M15" i="12" s="1"/>
  <c r="K3" i="8"/>
  <c r="K4" i="8"/>
  <c r="K5" i="8"/>
  <c r="K6" i="8"/>
  <c r="K2" i="8"/>
  <c r="J6" i="8"/>
  <c r="I6" i="8"/>
  <c r="H6" i="8"/>
  <c r="G6" i="8"/>
  <c r="F6" i="8"/>
  <c r="E6" i="8"/>
  <c r="D6" i="8"/>
  <c r="J5" i="8"/>
  <c r="I5" i="8"/>
  <c r="H5" i="8"/>
  <c r="G5" i="8"/>
  <c r="F5" i="8"/>
  <c r="E5" i="8"/>
  <c r="D5" i="8"/>
  <c r="J4" i="8"/>
  <c r="I4" i="8"/>
  <c r="H4" i="8"/>
  <c r="G4" i="8"/>
  <c r="F4" i="8"/>
  <c r="E4" i="8"/>
  <c r="D4" i="8"/>
  <c r="J3" i="8"/>
  <c r="I3" i="8"/>
  <c r="H3" i="8"/>
  <c r="G3" i="8"/>
  <c r="F3" i="8"/>
  <c r="E3" i="8"/>
  <c r="D3" i="8"/>
  <c r="J2" i="8"/>
  <c r="I2" i="8"/>
  <c r="H2" i="8"/>
  <c r="G2" i="8"/>
  <c r="F2" i="8"/>
  <c r="E2" i="8"/>
  <c r="D2" i="8"/>
  <c r="D3" i="7"/>
  <c r="D4" i="7"/>
  <c r="D5" i="7"/>
  <c r="D6" i="7"/>
  <c r="D2" i="7"/>
  <c r="K6" i="7"/>
  <c r="J6" i="7"/>
  <c r="I6" i="7"/>
  <c r="H6" i="7"/>
  <c r="G6" i="7"/>
  <c r="F6" i="7"/>
  <c r="E6" i="7"/>
  <c r="K5" i="7"/>
  <c r="J5" i="7"/>
  <c r="I5" i="7"/>
  <c r="H5" i="7"/>
  <c r="G5" i="7"/>
  <c r="F5" i="7"/>
  <c r="E5" i="7"/>
  <c r="K4" i="7"/>
  <c r="J4" i="7"/>
  <c r="I4" i="7"/>
  <c r="H4" i="7"/>
  <c r="G4" i="7"/>
  <c r="F4" i="7"/>
  <c r="E4" i="7"/>
  <c r="K3" i="7"/>
  <c r="J3" i="7"/>
  <c r="I3" i="7"/>
  <c r="H3" i="7"/>
  <c r="G3" i="7"/>
  <c r="F3" i="7"/>
  <c r="E3" i="7"/>
  <c r="K2" i="7"/>
  <c r="J2" i="7"/>
  <c r="I2" i="7"/>
  <c r="H2" i="7"/>
  <c r="G2" i="7"/>
  <c r="F2" i="7"/>
  <c r="E2" i="7"/>
  <c r="H3" i="6"/>
  <c r="I3" i="6"/>
  <c r="J3" i="6"/>
  <c r="K3" i="6"/>
  <c r="H4" i="6"/>
  <c r="I4" i="6"/>
  <c r="J4" i="6"/>
  <c r="K4" i="6"/>
  <c r="H5" i="6"/>
  <c r="I5" i="6"/>
  <c r="J5" i="6"/>
  <c r="K5" i="6"/>
  <c r="H6" i="6"/>
  <c r="I6" i="6"/>
  <c r="J6" i="6"/>
  <c r="K6" i="6"/>
  <c r="K2" i="6"/>
  <c r="J2" i="6"/>
  <c r="I2" i="6"/>
  <c r="H2" i="6"/>
  <c r="G6" i="6"/>
  <c r="F6" i="6"/>
  <c r="E6" i="6"/>
  <c r="D6" i="6"/>
  <c r="G5" i="6"/>
  <c r="F5" i="6"/>
  <c r="E5" i="6"/>
  <c r="D5" i="6"/>
  <c r="G4" i="6"/>
  <c r="F4" i="6"/>
  <c r="E4" i="6"/>
  <c r="D4" i="6"/>
  <c r="G3" i="6"/>
  <c r="F3" i="6"/>
  <c r="E3" i="6"/>
  <c r="D3" i="6"/>
  <c r="G2" i="6"/>
  <c r="F2" i="6"/>
  <c r="E2" i="6"/>
  <c r="D2" i="6"/>
  <c r="D3" i="5"/>
  <c r="E3" i="5"/>
  <c r="F3" i="5"/>
  <c r="G3" i="5"/>
  <c r="H3" i="5"/>
  <c r="I3" i="5"/>
  <c r="J3" i="5"/>
  <c r="K3" i="5"/>
  <c r="D4" i="5"/>
  <c r="E4" i="5"/>
  <c r="F4" i="5"/>
  <c r="G4" i="5"/>
  <c r="H4" i="5"/>
  <c r="I4" i="5"/>
  <c r="J4" i="5"/>
  <c r="K4" i="5"/>
  <c r="D5" i="5"/>
  <c r="E5" i="5"/>
  <c r="F5" i="5"/>
  <c r="G5" i="5"/>
  <c r="H5" i="5"/>
  <c r="I5" i="5"/>
  <c r="J5" i="5"/>
  <c r="K5" i="5"/>
  <c r="D6" i="5"/>
  <c r="E6" i="5"/>
  <c r="F6" i="5"/>
  <c r="G6" i="5"/>
  <c r="H6" i="5"/>
  <c r="I6" i="5"/>
  <c r="J6" i="5"/>
  <c r="K6" i="5"/>
  <c r="K2" i="5"/>
  <c r="J2" i="5"/>
  <c r="I2" i="5"/>
  <c r="H2" i="5"/>
  <c r="G2" i="5"/>
  <c r="F2" i="5"/>
  <c r="E2" i="5"/>
  <c r="D2" i="5"/>
  <c r="D6" i="4"/>
  <c r="D7" i="4"/>
  <c r="D8" i="4"/>
  <c r="D9" i="4"/>
  <c r="D5" i="4"/>
  <c r="B14" i="4"/>
</calcChain>
</file>

<file path=xl/sharedStrings.xml><?xml version="1.0" encoding="utf-8"?>
<sst xmlns="http://schemas.openxmlformats.org/spreadsheetml/2006/main" count="117" uniqueCount="33">
  <si>
    <t>Partido A</t>
  </si>
  <si>
    <t>Partido C</t>
  </si>
  <si>
    <t>Partido B</t>
  </si>
  <si>
    <t>Partido D</t>
  </si>
  <si>
    <t>Partido E</t>
  </si>
  <si>
    <t xml:space="preserve">votos </t>
  </si>
  <si>
    <t>total votantes</t>
  </si>
  <si>
    <t>escaños a repartir</t>
  </si>
  <si>
    <t>Cuota</t>
  </si>
  <si>
    <t>total escaños</t>
  </si>
  <si>
    <t>escaños según parte entera</t>
  </si>
  <si>
    <t>escaños según restos mayores</t>
  </si>
  <si>
    <t>votos/cuota</t>
  </si>
  <si>
    <t>votos/1</t>
  </si>
  <si>
    <t>votos/2</t>
  </si>
  <si>
    <t>votos/3</t>
  </si>
  <si>
    <t>votos/4</t>
  </si>
  <si>
    <t>votos/5</t>
  </si>
  <si>
    <t>votos/6</t>
  </si>
  <si>
    <t>votos/7</t>
  </si>
  <si>
    <t>votos/8</t>
  </si>
  <si>
    <t>votos/9</t>
  </si>
  <si>
    <t>votos/11</t>
  </si>
  <si>
    <t>votos/13</t>
  </si>
  <si>
    <t>votos/15</t>
  </si>
  <si>
    <t>votos/1,4</t>
  </si>
  <si>
    <t>Hare</t>
  </si>
  <si>
    <t>D'Hondt</t>
  </si>
  <si>
    <t>Saint-Lague</t>
  </si>
  <si>
    <t>Imperiali</t>
  </si>
  <si>
    <t>SL corregida</t>
  </si>
  <si>
    <t>Comparación de diversas fórmulas de conversión de votos en escaños</t>
  </si>
  <si>
    <t>Obtenido y corregido de Vallès y Bosch, "Sistemas electorales y gobierno representativo" Ed. Ariel, BCN, 1997, pp. 96-99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</si>
</sst>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1" fillId="0" borderId="0" xfId="0" applyFont="1" applyAlignment="1">
      <alignment horizontal="center"/>
    </xf>
    <xf numFmtId="1" fontId="0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baseColWidth="10" defaultRowHeight="15" x14ac:dyDescent="0.25"/>
  <cols>
    <col min="1" max="1" width="16.7109375" bestFit="1" customWidth="1"/>
  </cols>
  <sheetData>
    <row r="1" spans="1:1" x14ac:dyDescent="0.25">
      <c r="A1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31" sqref="F31"/>
    </sheetView>
  </sheetViews>
  <sheetFormatPr baseColWidth="10" defaultRowHeight="15" x14ac:dyDescent="0.25"/>
  <cols>
    <col min="1" max="1" width="16.7109375" bestFit="1" customWidth="1"/>
  </cols>
  <sheetData>
    <row r="1" spans="1:2" x14ac:dyDescent="0.25">
      <c r="B1" t="s">
        <v>5</v>
      </c>
    </row>
    <row r="2" spans="1:2" x14ac:dyDescent="0.25">
      <c r="A2" t="s">
        <v>0</v>
      </c>
      <c r="B2">
        <v>227340</v>
      </c>
    </row>
    <row r="3" spans="1:2" x14ac:dyDescent="0.25">
      <c r="A3" t="s">
        <v>2</v>
      </c>
      <c r="B3">
        <v>75600</v>
      </c>
    </row>
    <row r="4" spans="1:2" x14ac:dyDescent="0.25">
      <c r="A4" t="s">
        <v>1</v>
      </c>
      <c r="B4">
        <v>54000</v>
      </c>
    </row>
    <row r="5" spans="1:2" x14ac:dyDescent="0.25">
      <c r="A5" t="s">
        <v>3</v>
      </c>
      <c r="B5">
        <v>27000</v>
      </c>
    </row>
    <row r="6" spans="1:2" x14ac:dyDescent="0.25">
      <c r="A6" t="s">
        <v>4</v>
      </c>
      <c r="B6">
        <v>24840</v>
      </c>
    </row>
    <row r="8" spans="1:2" x14ac:dyDescent="0.25">
      <c r="A8" t="s">
        <v>6</v>
      </c>
      <c r="B8">
        <v>408780</v>
      </c>
    </row>
    <row r="9" spans="1:2" x14ac:dyDescent="0.25">
      <c r="A9" t="s">
        <v>7</v>
      </c>
      <c r="B9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workbookViewId="0">
      <selection activeCell="D14" sqref="D14"/>
    </sheetView>
  </sheetViews>
  <sheetFormatPr baseColWidth="10" defaultRowHeight="15" x14ac:dyDescent="0.25"/>
  <cols>
    <col min="1" max="1" width="16.7109375" bestFit="1" customWidth="1"/>
    <col min="4" max="4" width="15.42578125" style="2" customWidth="1"/>
    <col min="5" max="5" width="25.42578125" bestFit="1" customWidth="1"/>
    <col min="6" max="6" width="28" bestFit="1" customWidth="1"/>
    <col min="7" max="7" width="12.5703125" bestFit="1" customWidth="1"/>
  </cols>
  <sheetData>
    <row r="4" spans="1:7" x14ac:dyDescent="0.25">
      <c r="B4" t="s">
        <v>5</v>
      </c>
      <c r="D4" s="2" t="s">
        <v>12</v>
      </c>
      <c r="E4" t="s">
        <v>10</v>
      </c>
      <c r="F4" t="s">
        <v>11</v>
      </c>
      <c r="G4" t="s">
        <v>9</v>
      </c>
    </row>
    <row r="5" spans="1:7" x14ac:dyDescent="0.25">
      <c r="A5" s="4" t="s">
        <v>0</v>
      </c>
      <c r="B5" s="4">
        <v>227340</v>
      </c>
      <c r="C5" s="4"/>
      <c r="D5" s="7">
        <f>B5/51097.5</f>
        <v>4.4491413474240424</v>
      </c>
      <c r="E5" s="6">
        <v>4</v>
      </c>
      <c r="F5" s="5">
        <v>0</v>
      </c>
      <c r="G5" s="6">
        <v>4</v>
      </c>
    </row>
    <row r="6" spans="1:7" x14ac:dyDescent="0.25">
      <c r="A6" s="4" t="s">
        <v>2</v>
      </c>
      <c r="B6" s="4">
        <v>75600</v>
      </c>
      <c r="C6" s="4"/>
      <c r="D6" s="7">
        <f t="shared" ref="D6:D9" si="0">B6/51097.5</f>
        <v>1.4795244385733157</v>
      </c>
      <c r="E6" s="6">
        <v>1</v>
      </c>
      <c r="F6" s="5">
        <v>0</v>
      </c>
      <c r="G6" s="6">
        <v>1</v>
      </c>
    </row>
    <row r="7" spans="1:7" x14ac:dyDescent="0.25">
      <c r="A7" s="4" t="s">
        <v>1</v>
      </c>
      <c r="B7" s="4">
        <v>54000</v>
      </c>
      <c r="C7" s="4"/>
      <c r="D7" s="7">
        <f t="shared" si="0"/>
        <v>1.0568031704095113</v>
      </c>
      <c r="E7" s="6">
        <v>1</v>
      </c>
      <c r="F7" s="5">
        <v>0</v>
      </c>
      <c r="G7" s="6">
        <v>1</v>
      </c>
    </row>
    <row r="8" spans="1:7" x14ac:dyDescent="0.25">
      <c r="A8" s="4" t="s">
        <v>3</v>
      </c>
      <c r="B8" s="4">
        <v>27000</v>
      </c>
      <c r="C8" s="4"/>
      <c r="D8" s="7">
        <f t="shared" si="0"/>
        <v>0.52840158520475566</v>
      </c>
      <c r="E8" s="5">
        <v>0</v>
      </c>
      <c r="F8" s="6">
        <v>1</v>
      </c>
      <c r="G8" s="6">
        <v>1</v>
      </c>
    </row>
    <row r="9" spans="1:7" x14ac:dyDescent="0.25">
      <c r="A9" s="4" t="s">
        <v>4</v>
      </c>
      <c r="B9" s="4">
        <v>24840</v>
      </c>
      <c r="C9" s="4"/>
      <c r="D9" s="7">
        <f t="shared" si="0"/>
        <v>0.48612945838837518</v>
      </c>
      <c r="E9" s="5">
        <v>0</v>
      </c>
      <c r="F9" s="6">
        <v>1</v>
      </c>
      <c r="G9" s="6">
        <v>1</v>
      </c>
    </row>
    <row r="11" spans="1:7" x14ac:dyDescent="0.25">
      <c r="A11" t="s">
        <v>6</v>
      </c>
      <c r="B11">
        <v>408780</v>
      </c>
    </row>
    <row r="12" spans="1:7" x14ac:dyDescent="0.25">
      <c r="A12" t="s">
        <v>7</v>
      </c>
      <c r="B12" s="1">
        <v>8</v>
      </c>
    </row>
    <row r="14" spans="1:7" x14ac:dyDescent="0.25">
      <c r="A14" s="1" t="s">
        <v>8</v>
      </c>
      <c r="B14" s="1">
        <f>B11/B12</f>
        <v>51097.5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I12" sqref="I12"/>
    </sheetView>
  </sheetViews>
  <sheetFormatPr baseColWidth="10" defaultRowHeight="15" x14ac:dyDescent="0.25"/>
  <cols>
    <col min="1" max="1" width="16.7109375" bestFit="1" customWidth="1"/>
  </cols>
  <sheetData>
    <row r="1" spans="1:13" x14ac:dyDescent="0.25">
      <c r="B1" s="3" t="s">
        <v>5</v>
      </c>
      <c r="C1" s="3"/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/>
      <c r="M1" s="3" t="s">
        <v>9</v>
      </c>
    </row>
    <row r="2" spans="1:13" x14ac:dyDescent="0.25">
      <c r="A2" t="s">
        <v>0</v>
      </c>
      <c r="B2">
        <v>227340</v>
      </c>
      <c r="D2" s="9">
        <f>B2/1</f>
        <v>227340</v>
      </c>
      <c r="E2" s="9">
        <f>B2/2</f>
        <v>113670</v>
      </c>
      <c r="F2" s="9">
        <f>B2/3</f>
        <v>75780</v>
      </c>
      <c r="G2" s="9">
        <f>B2/4</f>
        <v>56835</v>
      </c>
      <c r="H2" s="9">
        <f>B2/5</f>
        <v>45468</v>
      </c>
      <c r="I2" s="9">
        <f>B2/6</f>
        <v>37890</v>
      </c>
      <c r="J2" s="8">
        <f>B2/7</f>
        <v>32477.142857142859</v>
      </c>
      <c r="K2" s="8">
        <f>B2/8</f>
        <v>28417.5</v>
      </c>
      <c r="M2" s="10">
        <v>6</v>
      </c>
    </row>
    <row r="3" spans="1:13" x14ac:dyDescent="0.25">
      <c r="A3" t="s">
        <v>2</v>
      </c>
      <c r="B3">
        <v>75600</v>
      </c>
      <c r="D3" s="9">
        <f t="shared" ref="D3:D6" si="0">B3/1</f>
        <v>75600</v>
      </c>
      <c r="E3" s="8">
        <f t="shared" ref="E3:E6" si="1">B3/2</f>
        <v>37800</v>
      </c>
      <c r="F3" s="8">
        <f t="shared" ref="F3:F6" si="2">B3/3</f>
        <v>25200</v>
      </c>
      <c r="G3" s="8">
        <f t="shared" ref="G3:G6" si="3">B3/4</f>
        <v>18900</v>
      </c>
      <c r="H3" s="8">
        <f t="shared" ref="H3:H6" si="4">B3/5</f>
        <v>15120</v>
      </c>
      <c r="I3" s="8">
        <f t="shared" ref="I3:I6" si="5">B3/6</f>
        <v>12600</v>
      </c>
      <c r="J3" s="8">
        <f t="shared" ref="J3:J6" si="6">B3/7</f>
        <v>10800</v>
      </c>
      <c r="K3" s="8">
        <f t="shared" ref="K3:K6" si="7">B3/8</f>
        <v>9450</v>
      </c>
      <c r="M3" s="10">
        <v>1</v>
      </c>
    </row>
    <row r="4" spans="1:13" x14ac:dyDescent="0.25">
      <c r="A4" t="s">
        <v>1</v>
      </c>
      <c r="B4">
        <v>54000</v>
      </c>
      <c r="D4" s="9">
        <f t="shared" si="0"/>
        <v>54000</v>
      </c>
      <c r="E4" s="8">
        <f t="shared" si="1"/>
        <v>27000</v>
      </c>
      <c r="F4" s="8">
        <f t="shared" si="2"/>
        <v>18000</v>
      </c>
      <c r="G4" s="8">
        <f t="shared" si="3"/>
        <v>13500</v>
      </c>
      <c r="H4" s="8">
        <f t="shared" si="4"/>
        <v>10800</v>
      </c>
      <c r="I4" s="8">
        <f t="shared" si="5"/>
        <v>9000</v>
      </c>
      <c r="J4" s="8">
        <f t="shared" si="6"/>
        <v>7714.2857142857147</v>
      </c>
      <c r="K4" s="8">
        <f t="shared" si="7"/>
        <v>6750</v>
      </c>
      <c r="M4" s="10">
        <v>1</v>
      </c>
    </row>
    <row r="5" spans="1:13" x14ac:dyDescent="0.25">
      <c r="A5" t="s">
        <v>3</v>
      </c>
      <c r="B5">
        <v>27000</v>
      </c>
      <c r="D5" s="8">
        <f t="shared" si="0"/>
        <v>27000</v>
      </c>
      <c r="E5" s="8">
        <f t="shared" si="1"/>
        <v>13500</v>
      </c>
      <c r="F5" s="8">
        <f t="shared" si="2"/>
        <v>9000</v>
      </c>
      <c r="G5" s="8">
        <f t="shared" si="3"/>
        <v>6750</v>
      </c>
      <c r="H5" s="8">
        <f t="shared" si="4"/>
        <v>5400</v>
      </c>
      <c r="I5" s="8">
        <f t="shared" si="5"/>
        <v>4500</v>
      </c>
      <c r="J5" s="8">
        <f t="shared" si="6"/>
        <v>3857.1428571428573</v>
      </c>
      <c r="K5" s="8">
        <f t="shared" si="7"/>
        <v>3375</v>
      </c>
      <c r="M5" s="10">
        <v>0</v>
      </c>
    </row>
    <row r="6" spans="1:13" x14ac:dyDescent="0.25">
      <c r="A6" t="s">
        <v>4</v>
      </c>
      <c r="B6">
        <v>24840</v>
      </c>
      <c r="D6" s="8">
        <f t="shared" si="0"/>
        <v>24840</v>
      </c>
      <c r="E6" s="8">
        <f t="shared" si="1"/>
        <v>12420</v>
      </c>
      <c r="F6" s="8">
        <f t="shared" si="2"/>
        <v>8280</v>
      </c>
      <c r="G6" s="8">
        <f t="shared" si="3"/>
        <v>6210</v>
      </c>
      <c r="H6" s="8">
        <f t="shared" si="4"/>
        <v>4968</v>
      </c>
      <c r="I6" s="8">
        <f t="shared" si="5"/>
        <v>4140</v>
      </c>
      <c r="J6" s="8">
        <f t="shared" si="6"/>
        <v>3548.5714285714284</v>
      </c>
      <c r="K6" s="8">
        <f t="shared" si="7"/>
        <v>3105</v>
      </c>
      <c r="M6" s="10">
        <v>0</v>
      </c>
    </row>
    <row r="8" spans="1:13" x14ac:dyDescent="0.25">
      <c r="A8" t="s">
        <v>6</v>
      </c>
      <c r="B8">
        <v>408780</v>
      </c>
    </row>
    <row r="9" spans="1:13" x14ac:dyDescent="0.25">
      <c r="A9" t="s">
        <v>7</v>
      </c>
      <c r="B9" s="1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8" sqref="F8"/>
    </sheetView>
  </sheetViews>
  <sheetFormatPr baseColWidth="10" defaultRowHeight="15" x14ac:dyDescent="0.25"/>
  <cols>
    <col min="1" max="1" width="16.7109375" bestFit="1" customWidth="1"/>
  </cols>
  <sheetData>
    <row r="1" spans="1:13" x14ac:dyDescent="0.25">
      <c r="B1" s="3" t="s">
        <v>5</v>
      </c>
      <c r="C1" s="3"/>
      <c r="D1" s="3" t="s">
        <v>13</v>
      </c>
      <c r="E1" s="3" t="s">
        <v>15</v>
      </c>
      <c r="F1" s="3" t="s">
        <v>17</v>
      </c>
      <c r="G1" s="3" t="s">
        <v>19</v>
      </c>
      <c r="H1" s="3" t="s">
        <v>21</v>
      </c>
      <c r="I1" s="3" t="s">
        <v>22</v>
      </c>
      <c r="J1" s="3" t="s">
        <v>23</v>
      </c>
      <c r="K1" s="3" t="s">
        <v>24</v>
      </c>
      <c r="M1" s="3" t="s">
        <v>9</v>
      </c>
    </row>
    <row r="2" spans="1:13" x14ac:dyDescent="0.25">
      <c r="A2" t="s">
        <v>0</v>
      </c>
      <c r="B2">
        <v>227340</v>
      </c>
      <c r="D2" s="9">
        <f>B2/1</f>
        <v>227340</v>
      </c>
      <c r="E2" s="9">
        <f>B2/3</f>
        <v>75780</v>
      </c>
      <c r="F2" s="9">
        <f>B2/5</f>
        <v>45468</v>
      </c>
      <c r="G2" s="9">
        <f>B2/7</f>
        <v>32477.142857142859</v>
      </c>
      <c r="H2" s="9">
        <f>B2/9</f>
        <v>25260</v>
      </c>
      <c r="I2" s="8">
        <f>B2/11</f>
        <v>20667.272727272728</v>
      </c>
      <c r="J2" s="8">
        <f>B2/13</f>
        <v>17487.692307692309</v>
      </c>
      <c r="K2" s="8">
        <f>B2/15</f>
        <v>15156</v>
      </c>
      <c r="M2" s="10">
        <v>5</v>
      </c>
    </row>
    <row r="3" spans="1:13" x14ac:dyDescent="0.25">
      <c r="A3" t="s">
        <v>2</v>
      </c>
      <c r="B3">
        <v>75600</v>
      </c>
      <c r="D3" s="9">
        <f t="shared" ref="D3:D6" si="0">B3/1</f>
        <v>75600</v>
      </c>
      <c r="E3" s="8">
        <f t="shared" ref="E3:E6" si="1">B3/3</f>
        <v>25200</v>
      </c>
      <c r="F3" s="8">
        <f t="shared" ref="F3:F6" si="2">B3/5</f>
        <v>15120</v>
      </c>
      <c r="G3" s="8">
        <f t="shared" ref="G3:G6" si="3">B3/7</f>
        <v>10800</v>
      </c>
      <c r="H3" s="8">
        <f t="shared" ref="H3:H6" si="4">B3/9</f>
        <v>8400</v>
      </c>
      <c r="I3" s="8">
        <f t="shared" ref="I3:I6" si="5">B3/11</f>
        <v>6872.727272727273</v>
      </c>
      <c r="J3" s="8">
        <f t="shared" ref="J3:J6" si="6">B3/13</f>
        <v>5815.3846153846152</v>
      </c>
      <c r="K3" s="8">
        <f t="shared" ref="K3:K6" si="7">B3/15</f>
        <v>5040</v>
      </c>
      <c r="M3" s="10">
        <v>1</v>
      </c>
    </row>
    <row r="4" spans="1:13" x14ac:dyDescent="0.25">
      <c r="A4" t="s">
        <v>1</v>
      </c>
      <c r="B4">
        <v>54000</v>
      </c>
      <c r="D4" s="9">
        <f t="shared" si="0"/>
        <v>54000</v>
      </c>
      <c r="E4" s="8">
        <f t="shared" si="1"/>
        <v>18000</v>
      </c>
      <c r="F4" s="8">
        <f t="shared" si="2"/>
        <v>10800</v>
      </c>
      <c r="G4" s="8">
        <f t="shared" si="3"/>
        <v>7714.2857142857147</v>
      </c>
      <c r="H4" s="8">
        <f t="shared" si="4"/>
        <v>6000</v>
      </c>
      <c r="I4" s="8">
        <f t="shared" si="5"/>
        <v>4909.090909090909</v>
      </c>
      <c r="J4" s="8">
        <f t="shared" si="6"/>
        <v>4153.8461538461543</v>
      </c>
      <c r="K4" s="8">
        <f t="shared" si="7"/>
        <v>3600</v>
      </c>
      <c r="M4" s="10">
        <v>1</v>
      </c>
    </row>
    <row r="5" spans="1:13" x14ac:dyDescent="0.25">
      <c r="A5" t="s">
        <v>3</v>
      </c>
      <c r="B5">
        <v>27000</v>
      </c>
      <c r="D5" s="9">
        <f t="shared" si="0"/>
        <v>27000</v>
      </c>
      <c r="E5" s="8">
        <f t="shared" si="1"/>
        <v>9000</v>
      </c>
      <c r="F5" s="8">
        <f t="shared" si="2"/>
        <v>5400</v>
      </c>
      <c r="G5" s="8">
        <f t="shared" si="3"/>
        <v>3857.1428571428573</v>
      </c>
      <c r="H5" s="8">
        <f t="shared" si="4"/>
        <v>3000</v>
      </c>
      <c r="I5" s="8">
        <f t="shared" si="5"/>
        <v>2454.5454545454545</v>
      </c>
      <c r="J5" s="8">
        <f t="shared" si="6"/>
        <v>2076.9230769230771</v>
      </c>
      <c r="K5" s="8">
        <f t="shared" si="7"/>
        <v>1800</v>
      </c>
      <c r="M5" s="10">
        <v>1</v>
      </c>
    </row>
    <row r="6" spans="1:13" x14ac:dyDescent="0.25">
      <c r="A6" t="s">
        <v>4</v>
      </c>
      <c r="B6">
        <v>24840</v>
      </c>
      <c r="D6" s="8">
        <f t="shared" si="0"/>
        <v>24840</v>
      </c>
      <c r="E6" s="8">
        <f t="shared" si="1"/>
        <v>8280</v>
      </c>
      <c r="F6" s="8">
        <f t="shared" si="2"/>
        <v>4968</v>
      </c>
      <c r="G6" s="8">
        <f t="shared" si="3"/>
        <v>3548.5714285714284</v>
      </c>
      <c r="H6" s="8">
        <f t="shared" si="4"/>
        <v>2760</v>
      </c>
      <c r="I6" s="8">
        <f t="shared" si="5"/>
        <v>2258.181818181818</v>
      </c>
      <c r="J6" s="8">
        <f t="shared" si="6"/>
        <v>1910.7692307692307</v>
      </c>
      <c r="K6" s="8">
        <f t="shared" si="7"/>
        <v>1656</v>
      </c>
      <c r="M6" s="10">
        <v>0</v>
      </c>
    </row>
    <row r="8" spans="1:13" x14ac:dyDescent="0.25">
      <c r="A8" t="s">
        <v>6</v>
      </c>
      <c r="B8">
        <v>408780</v>
      </c>
    </row>
    <row r="9" spans="1:13" x14ac:dyDescent="0.25">
      <c r="A9" t="s">
        <v>7</v>
      </c>
      <c r="B9" s="1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8" sqref="F8"/>
    </sheetView>
  </sheetViews>
  <sheetFormatPr baseColWidth="10" defaultRowHeight="15" x14ac:dyDescent="0.25"/>
  <cols>
    <col min="1" max="1" width="16.7109375" bestFit="1" customWidth="1"/>
  </cols>
  <sheetData>
    <row r="1" spans="1:13" x14ac:dyDescent="0.25">
      <c r="B1" s="3" t="s">
        <v>5</v>
      </c>
      <c r="C1" s="3"/>
      <c r="D1" s="3" t="s">
        <v>25</v>
      </c>
      <c r="E1" s="3" t="s">
        <v>15</v>
      </c>
      <c r="F1" s="3" t="s">
        <v>17</v>
      </c>
      <c r="G1" s="3" t="s">
        <v>19</v>
      </c>
      <c r="H1" s="3" t="s">
        <v>21</v>
      </c>
      <c r="I1" s="3" t="s">
        <v>22</v>
      </c>
      <c r="J1" s="3" t="s">
        <v>23</v>
      </c>
      <c r="K1" s="3" t="s">
        <v>24</v>
      </c>
      <c r="M1" s="3" t="s">
        <v>9</v>
      </c>
    </row>
    <row r="2" spans="1:13" x14ac:dyDescent="0.25">
      <c r="A2" t="s">
        <v>0</v>
      </c>
      <c r="B2">
        <v>227340</v>
      </c>
      <c r="D2" s="9">
        <f>B2/1.4</f>
        <v>162385.71428571429</v>
      </c>
      <c r="E2" s="9">
        <f>B2/3</f>
        <v>75780</v>
      </c>
      <c r="F2" s="9">
        <f>B2/5</f>
        <v>45468</v>
      </c>
      <c r="G2" s="9">
        <f>B2/7</f>
        <v>32477.142857142859</v>
      </c>
      <c r="H2" s="9">
        <f>B2/9</f>
        <v>25260</v>
      </c>
      <c r="I2" s="8">
        <f>B2/11</f>
        <v>20667.272727272728</v>
      </c>
      <c r="J2" s="8">
        <f>B2/13</f>
        <v>17487.692307692309</v>
      </c>
      <c r="K2" s="8">
        <f>B2/15</f>
        <v>15156</v>
      </c>
      <c r="M2" s="10">
        <v>5</v>
      </c>
    </row>
    <row r="3" spans="1:13" x14ac:dyDescent="0.25">
      <c r="A3" t="s">
        <v>2</v>
      </c>
      <c r="B3">
        <v>75600</v>
      </c>
      <c r="D3" s="9">
        <f t="shared" ref="D3:D6" si="0">B3/1.4</f>
        <v>54000</v>
      </c>
      <c r="E3" s="9">
        <f t="shared" ref="E3:E6" si="1">B3/3</f>
        <v>25200</v>
      </c>
      <c r="F3" s="8">
        <f t="shared" ref="F3:F6" si="2">B3/5</f>
        <v>15120</v>
      </c>
      <c r="G3" s="8">
        <f t="shared" ref="G3:G6" si="3">B3/7</f>
        <v>10800</v>
      </c>
      <c r="H3" s="8">
        <f t="shared" ref="H3:H6" si="4">B3/9</f>
        <v>8400</v>
      </c>
      <c r="I3" s="8">
        <f t="shared" ref="I3:I6" si="5">B3/11</f>
        <v>6872.727272727273</v>
      </c>
      <c r="J3" s="8">
        <f t="shared" ref="J3:J6" si="6">B3/13</f>
        <v>5815.3846153846152</v>
      </c>
      <c r="K3" s="8">
        <f t="shared" ref="K3:K6" si="7">B3/15</f>
        <v>5040</v>
      </c>
      <c r="M3" s="10">
        <v>2</v>
      </c>
    </row>
    <row r="4" spans="1:13" x14ac:dyDescent="0.25">
      <c r="A4" t="s">
        <v>1</v>
      </c>
      <c r="B4">
        <v>54000</v>
      </c>
      <c r="D4" s="9">
        <f t="shared" si="0"/>
        <v>38571.428571428572</v>
      </c>
      <c r="E4" s="8">
        <f t="shared" si="1"/>
        <v>18000</v>
      </c>
      <c r="F4" s="8">
        <f t="shared" si="2"/>
        <v>10800</v>
      </c>
      <c r="G4" s="8">
        <f t="shared" si="3"/>
        <v>7714.2857142857147</v>
      </c>
      <c r="H4" s="8">
        <f t="shared" si="4"/>
        <v>6000</v>
      </c>
      <c r="I4" s="8">
        <f t="shared" si="5"/>
        <v>4909.090909090909</v>
      </c>
      <c r="J4" s="8">
        <f t="shared" si="6"/>
        <v>4153.8461538461543</v>
      </c>
      <c r="K4" s="8">
        <f t="shared" si="7"/>
        <v>3600</v>
      </c>
      <c r="M4" s="10">
        <v>1</v>
      </c>
    </row>
    <row r="5" spans="1:13" x14ac:dyDescent="0.25">
      <c r="A5" t="s">
        <v>3</v>
      </c>
      <c r="B5">
        <v>27000</v>
      </c>
      <c r="D5" s="11">
        <f t="shared" si="0"/>
        <v>19285.714285714286</v>
      </c>
      <c r="E5" s="8">
        <f t="shared" si="1"/>
        <v>9000</v>
      </c>
      <c r="F5" s="8">
        <f t="shared" si="2"/>
        <v>5400</v>
      </c>
      <c r="G5" s="8">
        <f t="shared" si="3"/>
        <v>3857.1428571428573</v>
      </c>
      <c r="H5" s="8">
        <f t="shared" si="4"/>
        <v>3000</v>
      </c>
      <c r="I5" s="8">
        <f t="shared" si="5"/>
        <v>2454.5454545454545</v>
      </c>
      <c r="J5" s="8">
        <f t="shared" si="6"/>
        <v>2076.9230769230771</v>
      </c>
      <c r="K5" s="8">
        <f t="shared" si="7"/>
        <v>1800</v>
      </c>
      <c r="M5" s="10">
        <v>0</v>
      </c>
    </row>
    <row r="6" spans="1:13" x14ac:dyDescent="0.25">
      <c r="A6" t="s">
        <v>4</v>
      </c>
      <c r="B6">
        <v>24840</v>
      </c>
      <c r="D6" s="11">
        <f t="shared" si="0"/>
        <v>17742.857142857145</v>
      </c>
      <c r="E6" s="8">
        <f t="shared" si="1"/>
        <v>8280</v>
      </c>
      <c r="F6" s="8">
        <f t="shared" si="2"/>
        <v>4968</v>
      </c>
      <c r="G6" s="8">
        <f t="shared" si="3"/>
        <v>3548.5714285714284</v>
      </c>
      <c r="H6" s="8">
        <f t="shared" si="4"/>
        <v>2760</v>
      </c>
      <c r="I6" s="8">
        <f t="shared" si="5"/>
        <v>2258.181818181818</v>
      </c>
      <c r="J6" s="8">
        <f t="shared" si="6"/>
        <v>1910.7692307692307</v>
      </c>
      <c r="K6" s="8">
        <f t="shared" si="7"/>
        <v>1656</v>
      </c>
      <c r="M6" s="10">
        <v>0</v>
      </c>
    </row>
    <row r="8" spans="1:13" x14ac:dyDescent="0.25">
      <c r="A8" t="s">
        <v>6</v>
      </c>
      <c r="B8">
        <v>408780</v>
      </c>
    </row>
    <row r="9" spans="1:13" x14ac:dyDescent="0.25">
      <c r="A9" t="s">
        <v>7</v>
      </c>
      <c r="B9" s="1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28" sqref="F28"/>
    </sheetView>
  </sheetViews>
  <sheetFormatPr baseColWidth="10" defaultRowHeight="15" x14ac:dyDescent="0.25"/>
  <cols>
    <col min="1" max="1" width="16.7109375" bestFit="1" customWidth="1"/>
  </cols>
  <sheetData>
    <row r="1" spans="1:13" x14ac:dyDescent="0.25">
      <c r="B1" s="3" t="s">
        <v>5</v>
      </c>
      <c r="C1" s="3"/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/>
      <c r="M1" s="3" t="s">
        <v>9</v>
      </c>
    </row>
    <row r="2" spans="1:13" x14ac:dyDescent="0.25">
      <c r="A2" t="s">
        <v>0</v>
      </c>
      <c r="B2">
        <v>227340</v>
      </c>
      <c r="D2" s="9">
        <f>B2/2</f>
        <v>113670</v>
      </c>
      <c r="E2" s="9">
        <f>B2/3</f>
        <v>75780</v>
      </c>
      <c r="F2" s="9">
        <f>B2/4</f>
        <v>56835</v>
      </c>
      <c r="G2" s="9">
        <f>B2/5</f>
        <v>45468</v>
      </c>
      <c r="H2" s="9">
        <f>B2/6</f>
        <v>37890</v>
      </c>
      <c r="I2" s="9">
        <f>B2/7</f>
        <v>32477.142857142859</v>
      </c>
      <c r="J2" s="9">
        <f>B2/8</f>
        <v>28417.5</v>
      </c>
      <c r="K2" s="8">
        <f>B2/9</f>
        <v>25260</v>
      </c>
      <c r="M2" s="10">
        <v>7</v>
      </c>
    </row>
    <row r="3" spans="1:13" x14ac:dyDescent="0.25">
      <c r="A3" t="s">
        <v>2</v>
      </c>
      <c r="B3">
        <v>75600</v>
      </c>
      <c r="D3" s="9">
        <f t="shared" ref="D3:D6" si="0">B3/2</f>
        <v>37800</v>
      </c>
      <c r="E3" s="8">
        <f t="shared" ref="E3:E6" si="1">B3/3</f>
        <v>25200</v>
      </c>
      <c r="F3" s="8">
        <f t="shared" ref="F3:F6" si="2">B3/4</f>
        <v>18900</v>
      </c>
      <c r="G3" s="8">
        <f t="shared" ref="G3:G6" si="3">B3/5</f>
        <v>15120</v>
      </c>
      <c r="H3" s="8">
        <f t="shared" ref="H3:H6" si="4">B3/6</f>
        <v>12600</v>
      </c>
      <c r="I3" s="8">
        <f t="shared" ref="I3:I6" si="5">B3/7</f>
        <v>10800</v>
      </c>
      <c r="J3" s="8">
        <f t="shared" ref="J3:J6" si="6">B3/8</f>
        <v>9450</v>
      </c>
      <c r="K3" s="8">
        <f t="shared" ref="K3:K6" si="7">B3/9</f>
        <v>8400</v>
      </c>
      <c r="M3" s="10">
        <v>1</v>
      </c>
    </row>
    <row r="4" spans="1:13" x14ac:dyDescent="0.25">
      <c r="A4" t="s">
        <v>1</v>
      </c>
      <c r="B4">
        <v>54000</v>
      </c>
      <c r="D4" s="8">
        <f t="shared" si="0"/>
        <v>27000</v>
      </c>
      <c r="E4" s="8">
        <f t="shared" si="1"/>
        <v>18000</v>
      </c>
      <c r="F4" s="8">
        <f t="shared" si="2"/>
        <v>13500</v>
      </c>
      <c r="G4" s="8">
        <f t="shared" si="3"/>
        <v>10800</v>
      </c>
      <c r="H4" s="8">
        <f t="shared" si="4"/>
        <v>9000</v>
      </c>
      <c r="I4" s="8">
        <f t="shared" si="5"/>
        <v>7714.2857142857147</v>
      </c>
      <c r="J4" s="8">
        <f t="shared" si="6"/>
        <v>6750</v>
      </c>
      <c r="K4" s="8">
        <f t="shared" si="7"/>
        <v>6000</v>
      </c>
      <c r="M4" s="10">
        <v>0</v>
      </c>
    </row>
    <row r="5" spans="1:13" x14ac:dyDescent="0.25">
      <c r="A5" t="s">
        <v>3</v>
      </c>
      <c r="B5">
        <v>27000</v>
      </c>
      <c r="D5" s="8">
        <f t="shared" si="0"/>
        <v>13500</v>
      </c>
      <c r="E5" s="8">
        <f t="shared" si="1"/>
        <v>9000</v>
      </c>
      <c r="F5" s="8">
        <f t="shared" si="2"/>
        <v>6750</v>
      </c>
      <c r="G5" s="8">
        <f t="shared" si="3"/>
        <v>5400</v>
      </c>
      <c r="H5" s="8">
        <f t="shared" si="4"/>
        <v>4500</v>
      </c>
      <c r="I5" s="8">
        <f t="shared" si="5"/>
        <v>3857.1428571428573</v>
      </c>
      <c r="J5" s="8">
        <f t="shared" si="6"/>
        <v>3375</v>
      </c>
      <c r="K5" s="8">
        <f t="shared" si="7"/>
        <v>3000</v>
      </c>
      <c r="M5" s="10">
        <v>0</v>
      </c>
    </row>
    <row r="6" spans="1:13" x14ac:dyDescent="0.25">
      <c r="A6" t="s">
        <v>4</v>
      </c>
      <c r="B6">
        <v>24840</v>
      </c>
      <c r="D6" s="8">
        <f t="shared" si="0"/>
        <v>12420</v>
      </c>
      <c r="E6" s="8">
        <f t="shared" si="1"/>
        <v>8280</v>
      </c>
      <c r="F6" s="8">
        <f t="shared" si="2"/>
        <v>6210</v>
      </c>
      <c r="G6" s="8">
        <f t="shared" si="3"/>
        <v>4968</v>
      </c>
      <c r="H6" s="8">
        <f t="shared" si="4"/>
        <v>4140</v>
      </c>
      <c r="I6" s="8">
        <f t="shared" si="5"/>
        <v>3548.5714285714284</v>
      </c>
      <c r="J6" s="8">
        <f t="shared" si="6"/>
        <v>3105</v>
      </c>
      <c r="K6" s="8">
        <f t="shared" si="7"/>
        <v>2760</v>
      </c>
      <c r="M6" s="10">
        <v>0</v>
      </c>
    </row>
    <row r="8" spans="1:13" x14ac:dyDescent="0.25">
      <c r="A8" t="s">
        <v>6</v>
      </c>
      <c r="B8">
        <v>408780</v>
      </c>
    </row>
    <row r="9" spans="1:13" x14ac:dyDescent="0.25">
      <c r="A9" t="s">
        <v>7</v>
      </c>
      <c r="B9" s="1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7" sqref="K7"/>
    </sheetView>
  </sheetViews>
  <sheetFormatPr baseColWidth="10" defaultRowHeight="15" x14ac:dyDescent="0.25"/>
  <cols>
    <col min="1" max="1" width="16.7109375" bestFit="1" customWidth="1"/>
    <col min="3" max="3" width="6.5703125" customWidth="1"/>
  </cols>
  <sheetData>
    <row r="1" spans="1:11" x14ac:dyDescent="0.25">
      <c r="A1" s="4"/>
      <c r="B1" s="4" t="s">
        <v>5</v>
      </c>
      <c r="C1" s="4"/>
      <c r="D1" s="4" t="s">
        <v>26</v>
      </c>
      <c r="E1" s="4" t="s">
        <v>27</v>
      </c>
      <c r="F1" s="4" t="s">
        <v>28</v>
      </c>
      <c r="G1" s="4" t="s">
        <v>30</v>
      </c>
      <c r="H1" s="4" t="s">
        <v>29</v>
      </c>
    </row>
    <row r="2" spans="1:11" x14ac:dyDescent="0.25">
      <c r="A2" s="4" t="s">
        <v>0</v>
      </c>
      <c r="B2" s="4">
        <v>227340</v>
      </c>
      <c r="C2" s="4"/>
      <c r="D2" s="4">
        <v>4</v>
      </c>
      <c r="E2" s="4">
        <v>6</v>
      </c>
      <c r="F2" s="4">
        <v>5</v>
      </c>
      <c r="G2" s="4">
        <v>5</v>
      </c>
      <c r="H2" s="4">
        <v>7</v>
      </c>
      <c r="K2" s="12">
        <v>0.55000000000000004</v>
      </c>
    </row>
    <row r="3" spans="1:11" x14ac:dyDescent="0.25">
      <c r="A3" s="4" t="s">
        <v>2</v>
      </c>
      <c r="B3" s="4">
        <v>75600</v>
      </c>
      <c r="C3" s="4"/>
      <c r="D3" s="4">
        <v>1</v>
      </c>
      <c r="E3" s="4">
        <v>1</v>
      </c>
      <c r="F3" s="4">
        <v>1</v>
      </c>
      <c r="G3" s="4">
        <v>2</v>
      </c>
      <c r="H3" s="4">
        <v>1</v>
      </c>
      <c r="K3" s="12">
        <v>0.18</v>
      </c>
    </row>
    <row r="4" spans="1:11" x14ac:dyDescent="0.25">
      <c r="A4" s="4" t="s">
        <v>1</v>
      </c>
      <c r="B4" s="4">
        <v>54000</v>
      </c>
      <c r="C4" s="4"/>
      <c r="D4" s="4">
        <v>1</v>
      </c>
      <c r="E4" s="4">
        <v>1</v>
      </c>
      <c r="F4" s="4">
        <v>1</v>
      </c>
      <c r="G4" s="4">
        <v>1</v>
      </c>
      <c r="H4" s="4">
        <v>0</v>
      </c>
      <c r="K4" s="12">
        <v>0.13</v>
      </c>
    </row>
    <row r="5" spans="1:11" x14ac:dyDescent="0.25">
      <c r="A5" s="4" t="s">
        <v>3</v>
      </c>
      <c r="B5" s="4">
        <v>27000</v>
      </c>
      <c r="C5" s="4"/>
      <c r="D5" s="4">
        <v>1</v>
      </c>
      <c r="E5" s="4">
        <v>0</v>
      </c>
      <c r="F5" s="4">
        <v>1</v>
      </c>
      <c r="G5" s="4">
        <v>0</v>
      </c>
      <c r="H5" s="4">
        <v>0</v>
      </c>
      <c r="K5" s="12">
        <v>7.0000000000000007E-2</v>
      </c>
    </row>
    <row r="6" spans="1:11" x14ac:dyDescent="0.25">
      <c r="A6" s="4" t="s">
        <v>4</v>
      </c>
      <c r="B6" s="4">
        <v>24840</v>
      </c>
      <c r="C6" s="4"/>
      <c r="D6" s="4">
        <v>1</v>
      </c>
      <c r="E6" s="4">
        <v>0</v>
      </c>
      <c r="F6" s="4">
        <v>0</v>
      </c>
      <c r="G6" s="4">
        <v>0</v>
      </c>
      <c r="H6" s="4">
        <v>0</v>
      </c>
      <c r="K6" s="12">
        <v>0.06</v>
      </c>
    </row>
    <row r="8" spans="1:11" x14ac:dyDescent="0.25">
      <c r="A8" t="s">
        <v>6</v>
      </c>
      <c r="B8">
        <v>408780</v>
      </c>
    </row>
    <row r="9" spans="1:11" x14ac:dyDescent="0.25">
      <c r="A9" t="s">
        <v>7</v>
      </c>
      <c r="B9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33" sqref="A33"/>
    </sheetView>
  </sheetViews>
  <sheetFormatPr baseColWidth="10" defaultRowHeight="15" x14ac:dyDescent="0.25"/>
  <cols>
    <col min="1" max="1" width="16.7109375" bestFit="1" customWidth="1"/>
    <col min="3" max="3" width="6.5703125" customWidth="1"/>
  </cols>
  <sheetData>
    <row r="1" spans="1:16" x14ac:dyDescent="0.25">
      <c r="A1" s="4"/>
      <c r="B1" s="4" t="s">
        <v>5</v>
      </c>
      <c r="C1" s="4"/>
      <c r="D1" s="4" t="s">
        <v>26</v>
      </c>
      <c r="E1" s="4"/>
      <c r="F1" s="4" t="s">
        <v>27</v>
      </c>
      <c r="G1" s="4"/>
      <c r="H1" s="4" t="s">
        <v>28</v>
      </c>
      <c r="I1" s="4"/>
      <c r="J1" s="4" t="s">
        <v>30</v>
      </c>
      <c r="K1" s="4"/>
      <c r="L1" s="4" t="s">
        <v>29</v>
      </c>
      <c r="M1" s="4"/>
    </row>
    <row r="2" spans="1:16" x14ac:dyDescent="0.25">
      <c r="A2" s="4" t="s">
        <v>0</v>
      </c>
      <c r="B2" s="4">
        <v>227340</v>
      </c>
      <c r="C2" s="4"/>
      <c r="D2" s="4">
        <v>4</v>
      </c>
      <c r="E2" s="4">
        <v>50</v>
      </c>
      <c r="F2" s="4">
        <v>6</v>
      </c>
      <c r="G2" s="4">
        <v>75</v>
      </c>
      <c r="H2" s="4">
        <v>5</v>
      </c>
      <c r="I2" s="4">
        <v>62.5</v>
      </c>
      <c r="J2" s="4">
        <v>5</v>
      </c>
      <c r="K2" s="4">
        <v>62.5</v>
      </c>
      <c r="L2" s="4">
        <v>7</v>
      </c>
      <c r="M2" s="4">
        <v>87.5</v>
      </c>
      <c r="O2">
        <v>55.61</v>
      </c>
      <c r="P2" s="12">
        <v>0.55000000000000004</v>
      </c>
    </row>
    <row r="3" spans="1:16" x14ac:dyDescent="0.25">
      <c r="A3" s="4" t="s">
        <v>2</v>
      </c>
      <c r="B3" s="4">
        <v>75600</v>
      </c>
      <c r="C3" s="4"/>
      <c r="D3" s="4">
        <v>1</v>
      </c>
      <c r="E3" s="4">
        <v>12.5</v>
      </c>
      <c r="F3" s="4">
        <v>1</v>
      </c>
      <c r="G3" s="4">
        <v>12.5</v>
      </c>
      <c r="H3" s="4">
        <v>1</v>
      </c>
      <c r="I3" s="4">
        <v>12.5</v>
      </c>
      <c r="J3" s="4">
        <v>2</v>
      </c>
      <c r="K3" s="4">
        <v>25</v>
      </c>
      <c r="L3" s="4">
        <v>1</v>
      </c>
      <c r="M3" s="4">
        <v>12.5</v>
      </c>
      <c r="O3">
        <v>18.489999999999998</v>
      </c>
      <c r="P3" s="12">
        <v>0.18</v>
      </c>
    </row>
    <row r="4" spans="1:16" x14ac:dyDescent="0.25">
      <c r="A4" s="4" t="s">
        <v>1</v>
      </c>
      <c r="B4" s="4">
        <v>54000</v>
      </c>
      <c r="C4" s="4"/>
      <c r="D4" s="4">
        <v>1</v>
      </c>
      <c r="E4" s="4">
        <v>12.5</v>
      </c>
      <c r="F4" s="4">
        <v>1</v>
      </c>
      <c r="G4" s="4">
        <v>12.5</v>
      </c>
      <c r="H4" s="4">
        <v>1</v>
      </c>
      <c r="I4" s="4">
        <v>12.5</v>
      </c>
      <c r="J4" s="4">
        <v>1</v>
      </c>
      <c r="K4" s="4">
        <v>12.5</v>
      </c>
      <c r="L4" s="4">
        <v>0</v>
      </c>
      <c r="M4" s="4">
        <v>0</v>
      </c>
      <c r="O4">
        <v>13.21</v>
      </c>
      <c r="P4" s="12">
        <v>0.13</v>
      </c>
    </row>
    <row r="5" spans="1:16" x14ac:dyDescent="0.25">
      <c r="A5" s="4" t="s">
        <v>3</v>
      </c>
      <c r="B5" s="4">
        <v>27000</v>
      </c>
      <c r="C5" s="4"/>
      <c r="D5" s="4">
        <v>1</v>
      </c>
      <c r="E5" s="4">
        <v>12.5</v>
      </c>
      <c r="F5" s="4">
        <v>0</v>
      </c>
      <c r="G5" s="4">
        <v>0</v>
      </c>
      <c r="H5" s="4">
        <v>1</v>
      </c>
      <c r="I5" s="4">
        <v>12.5</v>
      </c>
      <c r="J5" s="4">
        <v>0</v>
      </c>
      <c r="K5" s="4">
        <v>0</v>
      </c>
      <c r="L5" s="4">
        <v>0</v>
      </c>
      <c r="M5" s="4">
        <v>0</v>
      </c>
      <c r="O5">
        <v>6.6</v>
      </c>
      <c r="P5" s="12">
        <v>7.0000000000000007E-2</v>
      </c>
    </row>
    <row r="6" spans="1:16" x14ac:dyDescent="0.25">
      <c r="A6" s="4" t="s">
        <v>4</v>
      </c>
      <c r="B6" s="4">
        <v>24840</v>
      </c>
      <c r="C6" s="4"/>
      <c r="D6" s="4">
        <v>1</v>
      </c>
      <c r="E6" s="4">
        <v>12.5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O6">
        <v>6.1</v>
      </c>
      <c r="P6" s="12">
        <v>0.06</v>
      </c>
    </row>
    <row r="8" spans="1:16" x14ac:dyDescent="0.25">
      <c r="A8" t="s">
        <v>6</v>
      </c>
      <c r="B8">
        <v>408780</v>
      </c>
      <c r="D8">
        <f>E2-O2</f>
        <v>-5.6099999999999994</v>
      </c>
      <c r="E8">
        <f>D8*D8</f>
        <v>31.472099999999994</v>
      </c>
      <c r="F8">
        <f>O2-G2</f>
        <v>-19.39</v>
      </c>
      <c r="G8">
        <f>F8*F8</f>
        <v>375.97210000000001</v>
      </c>
      <c r="H8">
        <f>O2-I2</f>
        <v>-6.8900000000000006</v>
      </c>
      <c r="I8">
        <f>H8*H8</f>
        <v>47.472100000000005</v>
      </c>
      <c r="J8">
        <f>O2-K2</f>
        <v>-6.8900000000000006</v>
      </c>
      <c r="K8">
        <f>J8*J8</f>
        <v>47.472100000000005</v>
      </c>
      <c r="L8">
        <f>O2-M2</f>
        <v>-31.89</v>
      </c>
      <c r="M8">
        <f>L8*L8</f>
        <v>1016.9721000000001</v>
      </c>
    </row>
    <row r="9" spans="1:16" x14ac:dyDescent="0.25">
      <c r="A9" t="s">
        <v>7</v>
      </c>
      <c r="B9">
        <v>8</v>
      </c>
      <c r="D9">
        <f>E3-O3</f>
        <v>-5.9899999999999984</v>
      </c>
      <c r="E9">
        <f t="shared" ref="E9:E12" si="0">D9*D9</f>
        <v>35.880099999999985</v>
      </c>
      <c r="F9">
        <f>O3-G3</f>
        <v>5.9899999999999984</v>
      </c>
      <c r="G9">
        <f t="shared" ref="G9:G12" si="1">F9*F9</f>
        <v>35.880099999999985</v>
      </c>
      <c r="H9">
        <f>O3-I3</f>
        <v>5.9899999999999984</v>
      </c>
      <c r="I9">
        <f t="shared" ref="I9:I12" si="2">H9*H9</f>
        <v>35.880099999999985</v>
      </c>
      <c r="J9">
        <f>O3-K3</f>
        <v>-6.5100000000000016</v>
      </c>
      <c r="K9">
        <f t="shared" ref="K9:K12" si="3">J9*J9</f>
        <v>42.38010000000002</v>
      </c>
      <c r="L9">
        <f>O3-M3</f>
        <v>5.9899999999999984</v>
      </c>
      <c r="M9">
        <f t="shared" ref="M9:M12" si="4">L9*L9</f>
        <v>35.880099999999985</v>
      </c>
    </row>
    <row r="10" spans="1:16" x14ac:dyDescent="0.25">
      <c r="D10">
        <f>E4-O4</f>
        <v>-0.71000000000000085</v>
      </c>
      <c r="E10">
        <f t="shared" si="0"/>
        <v>0.50410000000000121</v>
      </c>
      <c r="F10">
        <f>O4-G4</f>
        <v>0.71000000000000085</v>
      </c>
      <c r="G10">
        <f t="shared" si="1"/>
        <v>0.50410000000000121</v>
      </c>
      <c r="H10">
        <f>O4-I4</f>
        <v>0.71000000000000085</v>
      </c>
      <c r="I10">
        <f t="shared" si="2"/>
        <v>0.50410000000000121</v>
      </c>
      <c r="J10">
        <f>O4-K4</f>
        <v>0.71000000000000085</v>
      </c>
      <c r="K10">
        <f t="shared" si="3"/>
        <v>0.50410000000000121</v>
      </c>
      <c r="L10">
        <f>O4-M4</f>
        <v>13.21</v>
      </c>
      <c r="M10">
        <f t="shared" si="4"/>
        <v>174.50410000000002</v>
      </c>
    </row>
    <row r="11" spans="1:16" x14ac:dyDescent="0.25">
      <c r="D11">
        <f>E5-O5</f>
        <v>5.9</v>
      </c>
      <c r="E11">
        <f t="shared" si="0"/>
        <v>34.81</v>
      </c>
      <c r="F11">
        <f>O5-G5</f>
        <v>6.6</v>
      </c>
      <c r="G11">
        <f t="shared" si="1"/>
        <v>43.559999999999995</v>
      </c>
      <c r="H11">
        <f>O5-I5</f>
        <v>-5.9</v>
      </c>
      <c r="I11">
        <f t="shared" si="2"/>
        <v>34.81</v>
      </c>
      <c r="J11">
        <f>O5-K5</f>
        <v>6.6</v>
      </c>
      <c r="K11">
        <f t="shared" si="3"/>
        <v>43.559999999999995</v>
      </c>
      <c r="L11">
        <f>O5-M5</f>
        <v>6.6</v>
      </c>
      <c r="M11">
        <f t="shared" si="4"/>
        <v>43.559999999999995</v>
      </c>
    </row>
    <row r="12" spans="1:16" x14ac:dyDescent="0.25">
      <c r="D12">
        <f>E6-O6</f>
        <v>6.4</v>
      </c>
      <c r="E12">
        <f t="shared" si="0"/>
        <v>40.960000000000008</v>
      </c>
      <c r="F12">
        <f>O6-G6</f>
        <v>6.1</v>
      </c>
      <c r="G12">
        <f t="shared" si="1"/>
        <v>37.209999999999994</v>
      </c>
      <c r="H12">
        <f>O6-I6</f>
        <v>6.1</v>
      </c>
      <c r="I12">
        <f t="shared" si="2"/>
        <v>37.209999999999994</v>
      </c>
      <c r="J12">
        <f>O6-K6</f>
        <v>6.1</v>
      </c>
      <c r="K12">
        <f t="shared" si="3"/>
        <v>37.209999999999994</v>
      </c>
      <c r="L12">
        <f>O6-M6</f>
        <v>6.1</v>
      </c>
      <c r="M12">
        <f t="shared" si="4"/>
        <v>37.209999999999994</v>
      </c>
    </row>
    <row r="13" spans="1:16" x14ac:dyDescent="0.25">
      <c r="E13">
        <f>SUM(E8:E12)</f>
        <v>143.62630000000001</v>
      </c>
      <c r="G13">
        <f>SUM(G8:G12)</f>
        <v>493.12629999999996</v>
      </c>
      <c r="I13">
        <f>SUM(I8:I12)</f>
        <v>155.87629999999999</v>
      </c>
      <c r="K13">
        <f>SUM(K8:K12)</f>
        <v>171.12630000000001</v>
      </c>
      <c r="M13">
        <f>SUM(M8:M12)</f>
        <v>1308.1263000000001</v>
      </c>
    </row>
    <row r="14" spans="1:16" x14ac:dyDescent="0.25">
      <c r="E14">
        <f>E13/2</f>
        <v>71.813150000000007</v>
      </c>
      <c r="G14">
        <f>G13/2</f>
        <v>246.56314999999998</v>
      </c>
      <c r="I14">
        <f>I13/2</f>
        <v>77.938149999999993</v>
      </c>
      <c r="K14">
        <f>K13/2</f>
        <v>85.563150000000007</v>
      </c>
      <c r="M14">
        <f>M13/2</f>
        <v>654.06315000000006</v>
      </c>
    </row>
    <row r="15" spans="1:16" x14ac:dyDescent="0.25">
      <c r="E15">
        <f>SQRT(E14)</f>
        <v>8.4742639798391934</v>
      </c>
      <c r="G15">
        <f t="shared" ref="G15:M15" si="5">SQRT(G14)</f>
        <v>15.702329445021842</v>
      </c>
      <c r="I15">
        <f t="shared" si="5"/>
        <v>8.8282586051836969</v>
      </c>
      <c r="K15">
        <f t="shared" si="5"/>
        <v>9.2500351350684067</v>
      </c>
      <c r="M15">
        <f t="shared" si="5"/>
        <v>25.574658355489326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Fuente</vt:lpstr>
      <vt:lpstr>Datos</vt:lpstr>
      <vt:lpstr>Hare</vt:lpstr>
      <vt:lpstr>D´Hondt</vt:lpstr>
      <vt:lpstr>Saint-Lague</vt:lpstr>
      <vt:lpstr>Saint-Lague corregida</vt:lpstr>
      <vt:lpstr>Imperiali</vt:lpstr>
      <vt:lpstr>Comparativa</vt:lpstr>
      <vt:lpstr>Comparativa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2011-12-05T14:27:00Z</dcterms:created>
  <dcterms:modified xsi:type="dcterms:W3CDTF">2015-02-09T11:16:50Z</dcterms:modified>
</cp:coreProperties>
</file>