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PIA USB\TESIS TRANSPARENCIA\TERCERA PARTE INDICADORES\REGION DE MURCIA\"/>
    </mc:Choice>
  </mc:AlternateContent>
  <xr:revisionPtr revIDLastSave="0" documentId="13_ncr:1_{39FF2AE0-07AE-4A65-993D-37BC86CBC6D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RCIA" sheetId="1" r:id="rId1"/>
    <sheet name="CARTAGENA" sheetId="3" r:id="rId2"/>
    <sheet name="LORCA" sheetId="4" r:id="rId3"/>
    <sheet name="MOLINA DE SEGURA" sheetId="5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1" i="5" l="1"/>
  <c r="B123" i="4"/>
  <c r="B121" i="3"/>
  <c r="B123" i="1"/>
  <c r="H104" i="5"/>
  <c r="G104" i="5"/>
  <c r="F104" i="5"/>
  <c r="H105" i="5"/>
  <c r="I109" i="5"/>
  <c r="H109" i="5"/>
  <c r="E109" i="5"/>
  <c r="D109" i="5"/>
  <c r="D109" i="4"/>
  <c r="G109" i="5"/>
  <c r="F109" i="5"/>
  <c r="G105" i="5"/>
  <c r="F105" i="5"/>
  <c r="I101" i="5"/>
  <c r="H101" i="5"/>
  <c r="E101" i="5"/>
  <c r="G101" i="5"/>
  <c r="D101" i="5"/>
  <c r="F101" i="5"/>
  <c r="G100" i="5"/>
  <c r="F100" i="5"/>
  <c r="H99" i="5"/>
  <c r="G99" i="5"/>
  <c r="F99" i="5"/>
  <c r="H98" i="5"/>
  <c r="G98" i="5"/>
  <c r="F98" i="5"/>
  <c r="I97" i="5"/>
  <c r="H97" i="5"/>
  <c r="E97" i="5"/>
  <c r="G97" i="5"/>
  <c r="D97" i="5"/>
  <c r="F97" i="5"/>
  <c r="E90" i="5"/>
  <c r="E88" i="5"/>
  <c r="D82" i="5"/>
  <c r="E77" i="5"/>
  <c r="E76" i="5"/>
  <c r="E75" i="5"/>
  <c r="E74" i="5"/>
  <c r="E73" i="5"/>
  <c r="D71" i="5"/>
  <c r="E72" i="5"/>
  <c r="E71" i="5"/>
  <c r="I62" i="5"/>
  <c r="G62" i="5"/>
  <c r="E62" i="5"/>
  <c r="I61" i="5"/>
  <c r="G61" i="5"/>
  <c r="E61" i="5"/>
  <c r="I60" i="5"/>
  <c r="G60" i="5"/>
  <c r="E60" i="5"/>
  <c r="H59" i="5"/>
  <c r="I59" i="5"/>
  <c r="F59" i="5"/>
  <c r="G59" i="5"/>
  <c r="D59" i="5"/>
  <c r="E59" i="5"/>
  <c r="I58" i="5"/>
  <c r="G58" i="5"/>
  <c r="E58" i="5"/>
  <c r="I57" i="5"/>
  <c r="G57" i="5"/>
  <c r="E57" i="5"/>
  <c r="I56" i="5"/>
  <c r="G56" i="5"/>
  <c r="E56" i="5"/>
  <c r="I55" i="5"/>
  <c r="G55" i="5"/>
  <c r="E55" i="5"/>
  <c r="I54" i="5"/>
  <c r="G54" i="5"/>
  <c r="E54" i="5"/>
  <c r="H53" i="5"/>
  <c r="I53" i="5"/>
  <c r="F53" i="5"/>
  <c r="G53" i="5"/>
  <c r="D53" i="5"/>
  <c r="E53" i="5"/>
  <c r="I52" i="5"/>
  <c r="G52" i="5"/>
  <c r="E52" i="5"/>
  <c r="I51" i="5"/>
  <c r="G51" i="5"/>
  <c r="E51" i="5"/>
  <c r="I50" i="5"/>
  <c r="G50" i="5"/>
  <c r="E50" i="5"/>
  <c r="I49" i="5"/>
  <c r="G49" i="5"/>
  <c r="E49" i="5"/>
  <c r="I48" i="5"/>
  <c r="G48" i="5"/>
  <c r="E48" i="5"/>
  <c r="I47" i="5"/>
  <c r="G47" i="5"/>
  <c r="E47" i="5"/>
  <c r="I46" i="5"/>
  <c r="G46" i="5"/>
  <c r="E46" i="5"/>
  <c r="I45" i="5"/>
  <c r="G45" i="5"/>
  <c r="E45" i="5"/>
  <c r="I44" i="5"/>
  <c r="G44" i="5"/>
  <c r="E44" i="5"/>
  <c r="I43" i="5"/>
  <c r="G43" i="5"/>
  <c r="E43" i="5"/>
  <c r="H42" i="5"/>
  <c r="I42" i="5"/>
  <c r="F42" i="5"/>
  <c r="G42" i="5"/>
  <c r="D42" i="5"/>
  <c r="E42" i="5"/>
  <c r="H41" i="5"/>
  <c r="I41" i="5"/>
  <c r="F41" i="5"/>
  <c r="G41" i="5"/>
  <c r="D41" i="5"/>
  <c r="E41" i="5"/>
  <c r="G109" i="4"/>
  <c r="F109" i="4"/>
  <c r="G105" i="4"/>
  <c r="F105" i="4"/>
  <c r="I101" i="4"/>
  <c r="H101" i="4"/>
  <c r="E101" i="4"/>
  <c r="G101" i="4"/>
  <c r="D101" i="4"/>
  <c r="F101" i="4"/>
  <c r="G100" i="4"/>
  <c r="F100" i="4"/>
  <c r="H99" i="4"/>
  <c r="G99" i="4"/>
  <c r="F99" i="4"/>
  <c r="H98" i="4"/>
  <c r="G98" i="4"/>
  <c r="F98" i="4"/>
  <c r="I97" i="4"/>
  <c r="H97" i="4"/>
  <c r="E97" i="4"/>
  <c r="G97" i="4"/>
  <c r="D97" i="4"/>
  <c r="F97" i="4"/>
  <c r="E88" i="4"/>
  <c r="D82" i="4"/>
  <c r="E77" i="4"/>
  <c r="E76" i="4"/>
  <c r="E75" i="4"/>
  <c r="E74" i="4"/>
  <c r="E73" i="4"/>
  <c r="D71" i="4"/>
  <c r="E72" i="4"/>
  <c r="E71" i="4"/>
  <c r="I62" i="4"/>
  <c r="G62" i="4"/>
  <c r="E62" i="4"/>
  <c r="I61" i="4"/>
  <c r="G61" i="4"/>
  <c r="E61" i="4"/>
  <c r="I60" i="4"/>
  <c r="G60" i="4"/>
  <c r="E60" i="4"/>
  <c r="H59" i="4"/>
  <c r="I59" i="4"/>
  <c r="F59" i="4"/>
  <c r="G59" i="4"/>
  <c r="D59" i="4"/>
  <c r="E59" i="4"/>
  <c r="I58" i="4"/>
  <c r="G58" i="4"/>
  <c r="E58" i="4"/>
  <c r="I57" i="4"/>
  <c r="G57" i="4"/>
  <c r="E57" i="4"/>
  <c r="I56" i="4"/>
  <c r="G56" i="4"/>
  <c r="E56" i="4"/>
  <c r="I55" i="4"/>
  <c r="G55" i="4"/>
  <c r="E55" i="4"/>
  <c r="I54" i="4"/>
  <c r="G54" i="4"/>
  <c r="E54" i="4"/>
  <c r="H53" i="4"/>
  <c r="I53" i="4"/>
  <c r="F53" i="4"/>
  <c r="G53" i="4"/>
  <c r="D53" i="4"/>
  <c r="E53" i="4"/>
  <c r="I52" i="4"/>
  <c r="G52" i="4"/>
  <c r="E52" i="4"/>
  <c r="I51" i="4"/>
  <c r="G51" i="4"/>
  <c r="E51" i="4"/>
  <c r="I50" i="4"/>
  <c r="G50" i="4"/>
  <c r="E50" i="4"/>
  <c r="I49" i="4"/>
  <c r="G49" i="4"/>
  <c r="E49" i="4"/>
  <c r="I48" i="4"/>
  <c r="G48" i="4"/>
  <c r="E48" i="4"/>
  <c r="I47" i="4"/>
  <c r="G47" i="4"/>
  <c r="E47" i="4"/>
  <c r="I46" i="4"/>
  <c r="G46" i="4"/>
  <c r="E46" i="4"/>
  <c r="I45" i="4"/>
  <c r="G45" i="4"/>
  <c r="E45" i="4"/>
  <c r="I44" i="4"/>
  <c r="G44" i="4"/>
  <c r="E44" i="4"/>
  <c r="I43" i="4"/>
  <c r="G43" i="4"/>
  <c r="E43" i="4"/>
  <c r="H42" i="4"/>
  <c r="I42" i="4"/>
  <c r="F42" i="4"/>
  <c r="G42" i="4"/>
  <c r="D42" i="4"/>
  <c r="E42" i="4"/>
  <c r="H41" i="4"/>
  <c r="I41" i="4"/>
  <c r="F41" i="4"/>
  <c r="G41" i="4"/>
  <c r="D41" i="4"/>
  <c r="E41" i="4"/>
  <c r="G103" i="3"/>
  <c r="F103" i="3"/>
  <c r="I102" i="3"/>
  <c r="G102" i="3"/>
  <c r="F102" i="3"/>
  <c r="H99" i="3"/>
  <c r="I99" i="3"/>
  <c r="E99" i="3"/>
  <c r="G99" i="3"/>
  <c r="D99" i="3"/>
  <c r="F99" i="3"/>
  <c r="G98" i="3"/>
  <c r="F98" i="3"/>
  <c r="G97" i="3"/>
  <c r="F97" i="3"/>
  <c r="G96" i="3"/>
  <c r="F96" i="3"/>
  <c r="H95" i="3"/>
  <c r="I95" i="3"/>
  <c r="E95" i="3"/>
  <c r="G95" i="3"/>
  <c r="D95" i="3"/>
  <c r="F95" i="3"/>
  <c r="E88" i="3"/>
  <c r="E86" i="3"/>
  <c r="D80" i="3"/>
  <c r="E72" i="3"/>
  <c r="E71" i="3"/>
  <c r="D69" i="3"/>
  <c r="E69" i="3"/>
  <c r="D57" i="3"/>
  <c r="E57" i="3"/>
  <c r="E51" i="3"/>
  <c r="E46" i="3"/>
  <c r="E45" i="3"/>
  <c r="E44" i="3"/>
  <c r="E41" i="3"/>
  <c r="D40" i="3"/>
  <c r="E40" i="3"/>
  <c r="D39" i="3"/>
  <c r="E39" i="3"/>
  <c r="H107" i="1"/>
  <c r="I107" i="1"/>
  <c r="E107" i="1"/>
  <c r="G107" i="1"/>
  <c r="D107" i="1"/>
  <c r="F107" i="1"/>
  <c r="I103" i="1"/>
  <c r="G103" i="1"/>
  <c r="F103" i="1"/>
  <c r="I99" i="1"/>
  <c r="E99" i="1"/>
  <c r="G99" i="1"/>
  <c r="D99" i="1"/>
  <c r="F99" i="1"/>
  <c r="G98" i="1"/>
  <c r="F98" i="1"/>
  <c r="G97" i="1"/>
  <c r="F97" i="1"/>
  <c r="G96" i="1"/>
  <c r="F96" i="1"/>
  <c r="I95" i="1"/>
  <c r="E95" i="1"/>
  <c r="G95" i="1"/>
  <c r="D95" i="1"/>
  <c r="F95" i="1"/>
  <c r="E88" i="1"/>
  <c r="E86" i="1"/>
  <c r="D80" i="1"/>
  <c r="E74" i="1"/>
  <c r="E73" i="1"/>
  <c r="E72" i="1"/>
  <c r="E71" i="1"/>
  <c r="E70" i="1"/>
  <c r="D69" i="1"/>
  <c r="E69" i="1"/>
  <c r="D57" i="1"/>
  <c r="E57" i="1"/>
  <c r="E51" i="1"/>
  <c r="M46" i="1"/>
  <c r="J46" i="1"/>
  <c r="E46" i="1"/>
  <c r="M45" i="1"/>
  <c r="J45" i="1"/>
  <c r="E45" i="1"/>
  <c r="M44" i="1"/>
  <c r="J44" i="1"/>
  <c r="E44" i="1"/>
  <c r="M42" i="1"/>
  <c r="J42" i="1"/>
  <c r="E41" i="1"/>
  <c r="D40" i="1"/>
  <c r="E40" i="1"/>
  <c r="L39" i="1"/>
  <c r="M39" i="1"/>
  <c r="I39" i="1"/>
  <c r="J39" i="1"/>
  <c r="D39" i="1"/>
  <c r="E39" i="1"/>
</calcChain>
</file>

<file path=xl/sharedStrings.xml><?xml version="1.0" encoding="utf-8"?>
<sst xmlns="http://schemas.openxmlformats.org/spreadsheetml/2006/main" count="777" uniqueCount="212">
  <si>
    <t>AYUNTAMIENTO</t>
  </si>
  <si>
    <t>INDICADORES LEGALES LEY 22/2011</t>
  </si>
  <si>
    <t>SI</t>
  </si>
  <si>
    <t>NO</t>
  </si>
  <si>
    <t>L-1</t>
  </si>
  <si>
    <t>X</t>
  </si>
  <si>
    <t>L-2</t>
  </si>
  <si>
    <t>L-3</t>
  </si>
  <si>
    <t>L-4</t>
  </si>
  <si>
    <t>L-5</t>
  </si>
  <si>
    <t>L-6</t>
  </si>
  <si>
    <t>INDICADORES LEGALES LEY 27/2006</t>
  </si>
  <si>
    <t>INDICADORES LEGALES LEY 19/2013</t>
  </si>
  <si>
    <t>L-7</t>
  </si>
  <si>
    <t>L-8</t>
  </si>
  <si>
    <t>L-9</t>
  </si>
  <si>
    <t>L-10</t>
  </si>
  <si>
    <t>INDICADORES DE GESTIÓN</t>
  </si>
  <si>
    <t>CUANTIA TN</t>
  </si>
  <si>
    <t>KG/HAB</t>
  </si>
  <si>
    <t xml:space="preserve">HAB </t>
  </si>
  <si>
    <t>AR.1 KG AL AÑO DE  RESIDUOS RECOGIDOS POR HABITANTE</t>
  </si>
  <si>
    <t>AR.1.1  RECOGIDA DOMICILIARIA</t>
  </si>
  <si>
    <t>AR 1.1.1. ORGANICA Y RESTO</t>
  </si>
  <si>
    <t>Orgánica</t>
  </si>
  <si>
    <t>Resto</t>
  </si>
  <si>
    <t>AR 1.1.2. PAPEL/CARTON</t>
  </si>
  <si>
    <t>AR 1.1.3. ENVASES</t>
  </si>
  <si>
    <t>AR 1.1.4. VIDRIO</t>
  </si>
  <si>
    <t>AR 1.1.5 ACEITES</t>
  </si>
  <si>
    <t>AR .1.1.6 ROPA Y TEXTIL</t>
  </si>
  <si>
    <t>AR.1.2  RECOGIDA NO DOMICILIARIA</t>
  </si>
  <si>
    <t>AR 1.2.2 Escombros de obras menores</t>
  </si>
  <si>
    <t>AR.1.3 RECOGIDAS EXTERNAS: NO DE GESTIÓN MUNICIPAL</t>
  </si>
  <si>
    <t>AR.1.3.1: RCD Residuos de contrucción y demolición</t>
  </si>
  <si>
    <t>Nº HAB./Nº CONTENEDORES</t>
  </si>
  <si>
    <t>TOTAL CONTENEDORES</t>
  </si>
  <si>
    <t>NÚMERO DE PUNTOS LIMPIO FIJOS Y MÓVILES/ECOPARQUES</t>
  </si>
  <si>
    <t>Indica en número de entradas por tipo de residuo pero no las tn</t>
  </si>
  <si>
    <t>INDICADORES DE ACTIVIDAD DE TRATAMIENTO</t>
  </si>
  <si>
    <t>%</t>
  </si>
  <si>
    <t>AT-1: TN DE RESIDUOS RECICLADOS/TOTAL RESIDUOS RECOGIDOS</t>
  </si>
  <si>
    <t>x</t>
  </si>
  <si>
    <t>AT-2: TN DE RESIDUOS INCINERADOS/TOTAL RESIDUOS RECOGIDOS</t>
  </si>
  <si>
    <t>AT-3. TN DE RESIDUOS DEPOSITADOS EN VERTEDERO/ TOTAL RESIDUOS RECOGIDOS</t>
  </si>
  <si>
    <t>AT-4. PORCENTAJE COMPOSTAJE OBTENIDO EN PLANTA: TN COMPOST/TN TOTALES DE RESIDUOS</t>
  </si>
  <si>
    <t>Nº HAB</t>
  </si>
  <si>
    <t>INDICADORES PRESUPUESTARIOS</t>
  </si>
  <si>
    <t>CUANTIA EN € 2015</t>
  </si>
  <si>
    <t>CUANTIA EN € 2016</t>
  </si>
  <si>
    <t>€/HAB 2015</t>
  </si>
  <si>
    <t>€/HAB 2016</t>
  </si>
  <si>
    <t>P.1 GASTO CORRIENTE Y DE CAPITAL EN RECOGIDA,GESTION Y TRATAMIENTO DE RESIDUOS POR HAB.</t>
  </si>
  <si>
    <t>P.1.1 GASTO EN RECOGIDA(PARTIDA 1621) POR HAB.</t>
  </si>
  <si>
    <t>P.1.1 GASTO EN GESTION(PARTIDA 1622) POR HAB.</t>
  </si>
  <si>
    <t>P.1.1 GASTO EN TRATAMIENTO(PARTIDA 1623) POR HAB.</t>
  </si>
  <si>
    <t>P.2. INGRESOS POR RECOGIDA Y TRATAMIENTO DE RESIDUOS (PARTIDAS 302 Y 303) POR HAB.</t>
  </si>
  <si>
    <t>P.2.1 INGRESO POR SERVICIO DE RECOGIDA (302) POR HAB.</t>
  </si>
  <si>
    <t>P.2.2 INGRESO POR SERVICIO DE TRATAMIENTO(303) POR HAB.</t>
  </si>
  <si>
    <t>P.3 INGRESOS FISCALES POR HAB.(INGRESOS TRIBUTARIOS/Nº HAB)</t>
  </si>
  <si>
    <t>P.4 SUPERAVIT O DÉFICIT POR HAB (RDO PRESUPUESTARIO AJUSTADO/Nº HAB.)</t>
  </si>
  <si>
    <t>P.5 GASTO POR HAB. (OBLIGACIONES RECONOCIDAS NETAS/Nº HAB.)</t>
  </si>
  <si>
    <t>P.6 INVERSION POR HAB. (OBLIGACIONES RECONOCIDAS NETAS CAP 6 Y 7/Nº HAB</t>
  </si>
  <si>
    <t>CUANTIA</t>
  </si>
  <si>
    <t>INDICE DE WEB VISITADAS</t>
  </si>
  <si>
    <t>MURCIA</t>
  </si>
  <si>
    <t>https://www.murcia.es/web/portal/inicio;jsessionid=34375C101971C61435849A6ED8487DD9</t>
  </si>
  <si>
    <t>https://murciaencifras.es/consulta-avanzada#11;Residuos%20s%C3%B3lidos%20urbanos%20recogidos</t>
  </si>
  <si>
    <t>2008-2017</t>
  </si>
  <si>
    <t>TN</t>
  </si>
  <si>
    <t>CUANTIA EN € 2017</t>
  </si>
  <si>
    <t>€/HAB 2017</t>
  </si>
  <si>
    <t>https://www.murcia.es/web/portal/transparencia-activa-e-informacion-sobre-la-corporacion-municipal</t>
  </si>
  <si>
    <t xml:space="preserve">si la ntaza pero no el valor </t>
  </si>
  <si>
    <t>CARTAGENA</t>
  </si>
  <si>
    <t>AR.4.4 VIDRIO</t>
  </si>
  <si>
    <t>AR.4.5 RESTO (GRIS)</t>
  </si>
  <si>
    <t>AR.4.1 RESIDUOS ORGANICOS (MARRON)</t>
  </si>
  <si>
    <t>AR.4.6 CONTENEDORES DE ACEITE,ROPA Y PILAS</t>
  </si>
  <si>
    <t>AR.3 PERIODICIDAD EN LA RECOGIDA</t>
  </si>
  <si>
    <t>AR.2 DATOS DE RECOGIDA DE AÑOS ANTERIORES</t>
  </si>
  <si>
    <t>AR.1.3.2: Industria y otros</t>
  </si>
  <si>
    <t>AR.1.3.3: EDAR: Lodos procedentesde la estación depuradora de aguas residuales</t>
  </si>
  <si>
    <t>AR .1.1.7 RAEE</t>
  </si>
  <si>
    <t>AR 1.1.8. OTRAS RECOGIDAS DOMICILIARIAS: Enseres,Muebles,Madera etc.</t>
  </si>
  <si>
    <t xml:space="preserve">INDICADORES DE ACTIVIDAD DE RECOGIDA AÑO 2017 </t>
  </si>
  <si>
    <t>FECHA CONSULTA AGOSTO 2018</t>
  </si>
  <si>
    <t>CUANTIA 2017</t>
  </si>
  <si>
    <t>PEDRO TORRALBA, CONCEJAL DE SERVICIOS PÚBLICOS</t>
  </si>
  <si>
    <t>AR.4 Nº DE HABITANTES/POR TIPO DE CONTENEDOR DATOS DE 2017</t>
  </si>
  <si>
    <t>KG/HAB/AÑO</t>
  </si>
  <si>
    <t>AR 1.1.2. PAPEL/CARTON*</t>
  </si>
  <si>
    <t>AR 1.1.3. ENVASES*</t>
  </si>
  <si>
    <t>AR.4.2 PAPEL/CARTON*</t>
  </si>
  <si>
    <t>AR.4.3 ENVASES*</t>
  </si>
  <si>
    <t>Nº HAB/CONTENEDOR</t>
  </si>
  <si>
    <t>*DATOS FACILITADOS POR ECOEMBES, A PARTIR ENLACE WEB AYUNTAMIENTO</t>
  </si>
  <si>
    <t>https://www.ecoembes.com/es/ciudadanos/envases-y-proceso-reciclaje/reciclaje-en-datos/barometro</t>
  </si>
  <si>
    <t xml:space="preserve">AR 1.2.1 Limpieza viaria </t>
  </si>
  <si>
    <t>AR 1.2.3 Podas y residuos vegetales</t>
  </si>
  <si>
    <t>AR 1.2.4  Parques, jardines y playas</t>
  </si>
  <si>
    <t>AR 1.2.5: Otros: animales, vehículos abandonados,  etc.</t>
  </si>
  <si>
    <t>INDICADOR SOBRE LA CALIDAD DE LA WEB</t>
  </si>
  <si>
    <t>https://www.murcia.es/web/portal/ordenanzas/-/document_library_display/Y4re/view/285227</t>
  </si>
  <si>
    <t>https://www.murcia.es/web/portal/actas-del-pleno</t>
  </si>
  <si>
    <t>https://www.murcia.es/web/portal/transparencia-municipal</t>
  </si>
  <si>
    <t>INDICADORES DE ACTIVIDAD DE RECOGIDA AÑO 2015-17 (cespa FERROVIAL)</t>
  </si>
  <si>
    <t>https://murciaencifras.es/consulta-avanzada#10;Contenedores%20para%20recogida%20de%20residuos</t>
  </si>
  <si>
    <t>AR.4 Nº DE HABITANTES/POR TIPO DE CONTENEDOR DATOS DE 2013</t>
  </si>
  <si>
    <t>AR.4.2 PAPEL/CARTON</t>
  </si>
  <si>
    <t>AR.4.3 ENVASES</t>
  </si>
  <si>
    <t>http://www.murcia.es/c/document_library/get_file?uuid=6b186f55-2f78-49b7-86a4-de023b883996&amp;groupId=11263</t>
  </si>
  <si>
    <t>https://www.cartagena.es/listado_tablon.asp</t>
  </si>
  <si>
    <t>https://www.cartagena.es/ordenanzas_fiscales.asp?idPaginaOriginal=1266</t>
  </si>
  <si>
    <t>https://www.cartagena.es/gobiernoabierto.asp</t>
  </si>
  <si>
    <t>https://www.cartagena.es/ciudad.asp</t>
  </si>
  <si>
    <t>APARECE LINK A ECOEMBES</t>
  </si>
  <si>
    <t>DATOS DE ECOEMBES</t>
  </si>
  <si>
    <t>https://hacienda.cartagena.es/tesoreria_cuenta_general_2015_indicadores.asp</t>
  </si>
  <si>
    <t>C.1</t>
  </si>
  <si>
    <t>C.2</t>
  </si>
  <si>
    <t>C.3</t>
  </si>
  <si>
    <t>C.4</t>
  </si>
  <si>
    <t>C.5</t>
  </si>
  <si>
    <t>HAB</t>
  </si>
  <si>
    <t>http://murciaciudadsostenible.es/es/quienes-somos</t>
  </si>
  <si>
    <t>http://murciaciudadsostenible.es/es/reducir-reutilizar-reciclar</t>
  </si>
  <si>
    <t>https://www.cartagena.es/</t>
  </si>
  <si>
    <t>https://www.cartagena.es/ecoembes/</t>
  </si>
  <si>
    <t>https://www.cartagena.es/plantillas/1.asp?pt_idpag=1482</t>
  </si>
  <si>
    <t>P.8 ÍNDICE DE ENDEUDAMIENTO (PASIVO EXIGIBLE/Nº HAB.)</t>
  </si>
  <si>
    <t>P.7 AUTONOMÍA FISCAL (DERECHOS RECONOCIDOS NETOS DE NATURALEZA TRIBUTARIA/TOTAL D.R.N.)</t>
  </si>
  <si>
    <t>P.8 ÍNDICE DE ENDEUDAMIENTO (PASIVO EXIGIBLE/Nº HAB.)*</t>
  </si>
  <si>
    <t>Nº HAB 2013</t>
  </si>
  <si>
    <t>https://www.murcia.es/medio-ambiente/medio-ambiente/estado/material/Residuos_1.pdf</t>
  </si>
  <si>
    <t>INFORMACIÓN NO VALIDADA AL SER DEL AÑO 2013</t>
  </si>
  <si>
    <t xml:space="preserve">AR.5 SE INDICA LA CAPACIDAD DE CONTENERIZACIÓN </t>
  </si>
  <si>
    <t>AR.6 SE INDICA LA GEOLOCALIZACIÓN DE LOS CONTENEDORES</t>
  </si>
  <si>
    <t>AR.7 Nº DE LAVADOS AL AÑO POR TIPO DE CONTENEDORES</t>
  </si>
  <si>
    <t>AR.8 Nº HAB./Nº DE PUNTOS LIMPIOS</t>
  </si>
  <si>
    <t>AR.9 CANTIDAD Y TIPOS DE RESIDUOS DEPOSITADOS EN LOS P.LIMPIOS</t>
  </si>
  <si>
    <t xml:space="preserve"> 01/01/2015</t>
  </si>
  <si>
    <t xml:space="preserve">INDICADORES DE ACTIVIDAD DE RECOGIDA AÑO </t>
  </si>
  <si>
    <t>KG/H</t>
  </si>
  <si>
    <t>AR.1.1  RECOGIDA DOMICILIARIA: Residuos domésticos de hogares,comercios, hostelería y servicios</t>
  </si>
  <si>
    <t>AR 1.1.1 ORGANICA Y RESTO</t>
  </si>
  <si>
    <t>AR 1.1.2 PAPEL/CARTON</t>
  </si>
  <si>
    <t>AR 1.1.3 ENVASES</t>
  </si>
  <si>
    <t>AR 1.1.4 VIDRIO</t>
  </si>
  <si>
    <t>AR 1.1.8 OTRAS RECOGIDAS DOMICILIARIAS: Enseres, Muebles, Madera, etc.</t>
  </si>
  <si>
    <t>AR.4 Nº DE HABITANTES/POR TIPO DE CONTENEDOR DATOS DE 2018</t>
  </si>
  <si>
    <t>Nº HAB 2017</t>
  </si>
  <si>
    <t>AR.4.1RESIDUOS ORGANICOS (MARRON)</t>
  </si>
  <si>
    <t>AR.4.4VIDRIO</t>
  </si>
  <si>
    <t>AR. 4.6 CONTENEDORES DE ACEITE, ROPA Y PILAS  (16 DE ACEITE Y 24 DE ROPA)</t>
  </si>
  <si>
    <t xml:space="preserve">NÚMERO DE PUNTOS LIMPIO FIJOS Y MÓVILES/ECOPARQUES </t>
  </si>
  <si>
    <t xml:space="preserve">INDICADORES DE ACTIVIDAD DE TRATAMIENTO </t>
  </si>
  <si>
    <t>CUANTIA EN 2017</t>
  </si>
  <si>
    <t>FECHA CONSULTA JUNIO DE 2019</t>
  </si>
  <si>
    <t>LORCA</t>
  </si>
  <si>
    <t>https://www.lorca.es/concejaliasyservicios/concejaliasyservicios.asp?id=447</t>
  </si>
  <si>
    <t>https://www.lorca.es/ficheros/file/ordenanzas/ordenanza.asp?ordenan=7&amp;id=462</t>
  </si>
  <si>
    <t>MARIA SATURNINA MARTINEZ PEREZ CONCEJAL DE URBANISMO Y MEDIO AMBIENTE</t>
  </si>
  <si>
    <t>https://www.lorca.es/acuerdosmunicipales/acuerdosmunicipales.asp?id=1354</t>
  </si>
  <si>
    <t>https://www.lorca.es/presupuestosycuentasanuales/presupuestosycuentasanuales.asp?id=1988</t>
  </si>
  <si>
    <t>http://www.agenda21.lorca.es/</t>
  </si>
  <si>
    <t>http://www.agenda21.lorca.es/gestion-de-residuos.asp</t>
  </si>
  <si>
    <t>1FIJO Y 1 MV</t>
  </si>
  <si>
    <t>https://www.lorca.es/ficheros/file/ordenanzas/index.asp?id=462</t>
  </si>
  <si>
    <t>https://www.lorca.es/acuerdosmunicipales/acuerdosmunicipales.asp?id=1904</t>
  </si>
  <si>
    <t>http://transparencia.lorca.es/ingreso-gasto-habitante/</t>
  </si>
  <si>
    <t>http://www.lorca.es/transparencia/organigrama.asp</t>
  </si>
  <si>
    <t>http://www.lorca.es/transparencia/documentos/RETRIBUCIONES-MIEMBROS-CORPORACION-LOCAL-2018.pdf</t>
  </si>
  <si>
    <t>http://www.lorca.es/transparencia/documentos/INMUEBLES-MUNICIPALES-2016.pdf</t>
  </si>
  <si>
    <t>http://transparencia.lorca.es/todos-contratos/</t>
  </si>
  <si>
    <t>http://www.lorca.es/transparencia/f6.asp</t>
  </si>
  <si>
    <t>http://transparencia.lorca.es/convenios-suscritos/</t>
  </si>
  <si>
    <t>https://limusa.es/</t>
  </si>
  <si>
    <t>http://transparencia.lorca.es/</t>
  </si>
  <si>
    <t>https://limusa.es/servicios/recogida-de-residuos</t>
  </si>
  <si>
    <t>365 DIAS AL AÑO</t>
  </si>
  <si>
    <t>https://limusa.es/noticias/el-nuevo-vertedero-permite-el-tratamiento-de-la-basura-domestica-los-proximos-40-ano</t>
  </si>
  <si>
    <t>INDICADORES DE ACTIVIDAD DE TRATAMIENTO DATOS DE 2018</t>
  </si>
  <si>
    <t>https://limusa.es/noticias/ayuntamiento-y-hostelor-ponen-en-marcha-una-campana-para-promover-el-reciclaje-de-envases-de-vidrio-en-la-hosteleria</t>
  </si>
  <si>
    <t>AL MENOS UNA VEZ A LA SEMANA</t>
  </si>
  <si>
    <t>https://limusa.es/noticias/limusa-asegura-la-limpieza-continua-de-contenedores-de-selectiva-y-soterrados-mediante-un-equipo-extraordinario-de-lavado</t>
  </si>
  <si>
    <t>http://www.lorca.es/</t>
  </si>
  <si>
    <t>MOLINA DE SEGURA. FUENSANTA MARTINEZ JIMENEZ: CONCEJAL DE SERVICIOS MUNICIPALES</t>
  </si>
  <si>
    <t>https://sedeelectronica.molinadesegura.es/index.php?option=com_phocadownload&amp;view=category&amp;id=33:ordenanzas-reguladoras-de-tasas&amp;Itemid=300</t>
  </si>
  <si>
    <t>http://portal.molinadesegura.es/index.php?option=com_content&amp;view=article&amp;id=3516</t>
  </si>
  <si>
    <t>https://sedeelectronica.molinadesegura.es/index.php?option=com_phocadownload&amp;view=category&amp;id=38&amp;Itemid=302</t>
  </si>
  <si>
    <t>http://portal.molinadesegura.es/index.php?option=com_content&amp;view=article&amp;id=40&amp;Itemid=327</t>
  </si>
  <si>
    <t>http://cogersol.carm.es/index.php?id=63</t>
  </si>
  <si>
    <t>http://portal.molinadesegura.es/index.php?option=com_content&amp;view=article&amp;id=1094:recogida-de-residuos-urbanos-y-enseres&amp;catid=2&amp;Itemid=1132</t>
  </si>
  <si>
    <t>enlace a cogersol</t>
  </si>
  <si>
    <t>MEMORIAS DE SOSTENIBILIDAD DE SERCOMOSA 2016 Y2017 MUY INTERESANTE</t>
  </si>
  <si>
    <t>MEMORIA 2017 DE SERCOMASA</t>
  </si>
  <si>
    <t>DATOS MUY COMPLETO EN L/H PARA CADA TIPO DE CONTENEDOR</t>
  </si>
  <si>
    <t>SERCOMOSA 2006-2017</t>
  </si>
  <si>
    <t>http://portal.molinadesegura.es/index.php?option=com_content&amp;view=article&amp;id=1361&amp;Itemid=663</t>
  </si>
  <si>
    <t>NÚMERO DE PUNTOS LIMPIO FIJOS Y MÓVILES/ECOPARQUES (1 punto fijo)</t>
  </si>
  <si>
    <t>https://sedeelectronica.molinadesegura.es/index.php?option=com_phocadownload&amp;view=category&amp;id=213:l-1-presupuesto-de-gastos-2017</t>
  </si>
  <si>
    <t>http://portal.molinadesegura.es/index.php?option=com_content&amp;view=article&amp;id=303&amp;Itemid=502</t>
  </si>
  <si>
    <t>http://transparencia.molinadesegura.es/index.php?option=com_content&amp;view=article&amp;id=1598</t>
  </si>
  <si>
    <t>http://transparencia.molinadesegura.es/index.php?option=com_content&amp;view=article&amp;id=1618</t>
  </si>
  <si>
    <t>http://transparencia.molinadesegura.es/index.php?option=com_content&amp;view=article&amp;id=1605</t>
  </si>
  <si>
    <t>L-5 AUNQUE FALTAN LOS DE 2015 ESTAN HASTA 2018 SE LE DA COMO VALIDO</t>
  </si>
  <si>
    <t>http://transparencia.molinadesegura.es/index.php?option=com_content&amp;view=article&amp;id=1606</t>
  </si>
  <si>
    <t>http://portal.molinadesegura.es/index.php?option=com_content&amp;view=article&amp;id=843&amp;Itemid=501</t>
  </si>
  <si>
    <t>AR. 4.6 CONTENEDORES DE ACEITE, ROPA Y PILAS  (56 DE ACEITE )</t>
  </si>
  <si>
    <t>http://portal.molinadesegura.es/</t>
  </si>
  <si>
    <t>VALORACIÓN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</si>
</sst>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0.00000"/>
    <numFmt numFmtId="168" formatCode="_-* #,##0.0\ _€_-;\-* #,##0.0\ _€_-;_-* &quot;-&quot;??\ _€_-;_-@_-"/>
    <numFmt numFmtId="169" formatCode="0.0%"/>
    <numFmt numFmtId="170" formatCode="0.000"/>
    <numFmt numFmtId="171" formatCode="#,##0\ &quot;€&quot;"/>
    <numFmt numFmtId="172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/>
    <xf numFmtId="0" fontId="4" fillId="2" borderId="0" xfId="0" applyFont="1" applyFill="1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2" fillId="2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2" borderId="2" xfId="0" applyFill="1" applyBorder="1"/>
    <xf numFmtId="0" fontId="5" fillId="0" borderId="0" xfId="0" applyFont="1" applyBorder="1"/>
    <xf numFmtId="0" fontId="2" fillId="2" borderId="0" xfId="0" applyFont="1" applyFill="1" applyBorder="1"/>
    <xf numFmtId="0" fontId="0" fillId="2" borderId="0" xfId="0" applyFill="1" applyBorder="1"/>
    <xf numFmtId="0" fontId="2" fillId="0" borderId="0" xfId="0" applyFont="1" applyBorder="1"/>
    <xf numFmtId="14" fontId="0" fillId="0" borderId="3" xfId="0" applyNumberFormat="1" applyBorder="1"/>
    <xf numFmtId="0" fontId="2" fillId="0" borderId="5" xfId="0" applyFont="1" applyBorder="1"/>
    <xf numFmtId="0" fontId="4" fillId="0" borderId="4" xfId="0" applyFont="1" applyBorder="1"/>
    <xf numFmtId="165" fontId="2" fillId="0" borderId="0" xfId="1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vertical="center" wrapText="1"/>
    </xf>
    <xf numFmtId="166" fontId="4" fillId="0" borderId="0" xfId="0" applyNumberFormat="1" applyFont="1" applyBorder="1" applyAlignment="1">
      <alignment horizontal="center"/>
    </xf>
    <xf numFmtId="0" fontId="6" fillId="0" borderId="4" xfId="0" applyFont="1" applyBorder="1"/>
    <xf numFmtId="165" fontId="0" fillId="0" borderId="0" xfId="1" applyNumberFormat="1" applyFont="1" applyBorder="1" applyAlignment="1">
      <alignment horizontal="center"/>
    </xf>
    <xf numFmtId="0" fontId="4" fillId="0" borderId="0" xfId="0" applyFont="1" applyBorder="1"/>
    <xf numFmtId="166" fontId="4" fillId="0" borderId="0" xfId="0" applyNumberFormat="1" applyFont="1"/>
    <xf numFmtId="166" fontId="4" fillId="0" borderId="0" xfId="0" applyNumberFormat="1" applyFont="1" applyBorder="1"/>
    <xf numFmtId="166" fontId="2" fillId="0" borderId="0" xfId="0" applyNumberFormat="1" applyFont="1" applyBorder="1"/>
    <xf numFmtId="0" fontId="7" fillId="0" borderId="4" xfId="0" applyFont="1" applyBorder="1"/>
    <xf numFmtId="164" fontId="0" fillId="0" borderId="0" xfId="1" applyNumberFormat="1" applyFont="1" applyBorder="1" applyAlignment="1">
      <alignment horizontal="center"/>
    </xf>
    <xf numFmtId="167" fontId="0" fillId="0" borderId="0" xfId="1" applyNumberFormat="1" applyFont="1" applyBorder="1"/>
    <xf numFmtId="165" fontId="0" fillId="0" borderId="0" xfId="1" applyNumberFormat="1" applyFont="1" applyBorder="1"/>
    <xf numFmtId="2" fontId="0" fillId="0" borderId="0" xfId="1" applyNumberFormat="1" applyFont="1" applyBorder="1"/>
    <xf numFmtId="168" fontId="0" fillId="0" borderId="0" xfId="1" applyNumberFormat="1" applyFont="1" applyBorder="1" applyAlignment="1">
      <alignment horizontal="center"/>
    </xf>
    <xf numFmtId="164" fontId="0" fillId="0" borderId="0" xfId="1" applyFont="1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169" fontId="0" fillId="0" borderId="0" xfId="2" applyNumberFormat="1" applyFont="1" applyBorder="1"/>
    <xf numFmtId="0" fontId="6" fillId="0" borderId="0" xfId="0" applyFont="1" applyBorder="1"/>
    <xf numFmtId="0" fontId="6" fillId="0" borderId="6" xfId="0" applyFont="1" applyBorder="1"/>
    <xf numFmtId="164" fontId="0" fillId="0" borderId="7" xfId="1" applyFont="1" applyBorder="1"/>
    <xf numFmtId="0" fontId="6" fillId="0" borderId="0" xfId="0" applyFont="1"/>
    <xf numFmtId="0" fontId="2" fillId="0" borderId="4" xfId="0" applyFont="1" applyBorder="1"/>
    <xf numFmtId="2" fontId="2" fillId="0" borderId="0" xfId="0" applyNumberFormat="1" applyFont="1" applyBorder="1"/>
    <xf numFmtId="2" fontId="0" fillId="0" borderId="0" xfId="0" applyNumberFormat="1" applyBorder="1"/>
    <xf numFmtId="1" fontId="0" fillId="0" borderId="0" xfId="0" applyNumberFormat="1" applyBorder="1"/>
    <xf numFmtId="0" fontId="0" fillId="0" borderId="5" xfId="0" applyFill="1" applyBorder="1"/>
    <xf numFmtId="165" fontId="0" fillId="0" borderId="7" xfId="1" applyNumberFormat="1" applyFont="1" applyBorder="1"/>
    <xf numFmtId="2" fontId="0" fillId="0" borderId="7" xfId="0" applyNumberFormat="1" applyBorder="1"/>
    <xf numFmtId="0" fontId="3" fillId="0" borderId="0" xfId="3"/>
    <xf numFmtId="2" fontId="0" fillId="0" borderId="0" xfId="0" applyNumberFormat="1" applyBorder="1" applyAlignment="1">
      <alignment horizontal="center"/>
    </xf>
    <xf numFmtId="165" fontId="2" fillId="0" borderId="0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164" fontId="0" fillId="0" borderId="4" xfId="1" applyFont="1" applyFill="1" applyBorder="1"/>
    <xf numFmtId="0" fontId="0" fillId="0" borderId="6" xfId="0" applyBorder="1"/>
    <xf numFmtId="165" fontId="2" fillId="0" borderId="10" xfId="1" applyNumberFormat="1" applyFont="1" applyBorder="1"/>
    <xf numFmtId="165" fontId="2" fillId="0" borderId="11" xfId="1" applyNumberFormat="1" applyFont="1" applyBorder="1"/>
    <xf numFmtId="165" fontId="2" fillId="0" borderId="12" xfId="1" applyNumberFormat="1" applyFont="1" applyBorder="1"/>
    <xf numFmtId="165" fontId="2" fillId="0" borderId="13" xfId="1" applyNumberFormat="1" applyFont="1" applyBorder="1"/>
    <xf numFmtId="2" fontId="0" fillId="0" borderId="5" xfId="0" applyNumberFormat="1" applyBorder="1"/>
    <xf numFmtId="0" fontId="0" fillId="3" borderId="0" xfId="0" applyFill="1" applyBorder="1"/>
    <xf numFmtId="0" fontId="2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0" fillId="0" borderId="14" xfId="0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165" fontId="2" fillId="3" borderId="0" xfId="1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vertical="center" wrapText="1"/>
    </xf>
    <xf numFmtId="166" fontId="4" fillId="3" borderId="0" xfId="0" applyNumberFormat="1" applyFont="1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166" fontId="4" fillId="3" borderId="0" xfId="0" applyNumberFormat="1" applyFont="1" applyFill="1" applyBorder="1"/>
    <xf numFmtId="166" fontId="2" fillId="3" borderId="0" xfId="0" applyNumberFormat="1" applyFont="1" applyFill="1" applyBorder="1"/>
    <xf numFmtId="164" fontId="0" fillId="3" borderId="0" xfId="1" applyNumberFormat="1" applyFont="1" applyFill="1" applyBorder="1" applyAlignment="1">
      <alignment horizontal="center"/>
    </xf>
    <xf numFmtId="167" fontId="0" fillId="3" borderId="0" xfId="1" applyNumberFormat="1" applyFont="1" applyFill="1" applyBorder="1"/>
    <xf numFmtId="165" fontId="0" fillId="3" borderId="0" xfId="1" applyNumberFormat="1" applyFont="1" applyFill="1" applyBorder="1"/>
    <xf numFmtId="2" fontId="0" fillId="3" borderId="0" xfId="1" applyNumberFormat="1" applyFont="1" applyFill="1" applyBorder="1"/>
    <xf numFmtId="168" fontId="0" fillId="3" borderId="0" xfId="1" applyNumberFormat="1" applyFont="1" applyFill="1" applyBorder="1" applyAlignment="1">
      <alignment horizontal="center"/>
    </xf>
    <xf numFmtId="164" fontId="0" fillId="3" borderId="0" xfId="1" applyFont="1" applyFill="1" applyBorder="1"/>
    <xf numFmtId="169" fontId="0" fillId="3" borderId="0" xfId="2" applyNumberFormat="1" applyFont="1" applyFill="1" applyBorder="1"/>
    <xf numFmtId="2" fontId="2" fillId="3" borderId="0" xfId="0" applyNumberFormat="1" applyFont="1" applyFill="1" applyBorder="1"/>
    <xf numFmtId="2" fontId="0" fillId="3" borderId="0" xfId="0" applyNumberFormat="1" applyFill="1" applyBorder="1"/>
    <xf numFmtId="1" fontId="0" fillId="3" borderId="0" xfId="0" applyNumberFormat="1" applyFill="1" applyBorder="1"/>
    <xf numFmtId="165" fontId="1" fillId="3" borderId="0" xfId="1" applyNumberFormat="1" applyFont="1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3" fillId="3" borderId="0" xfId="3" applyFill="1" applyBorder="1"/>
    <xf numFmtId="2" fontId="0" fillId="0" borderId="0" xfId="0" applyNumberFormat="1" applyFont="1" applyBorder="1"/>
    <xf numFmtId="164" fontId="0" fillId="0" borderId="1" xfId="1" applyFont="1" applyBorder="1"/>
    <xf numFmtId="165" fontId="0" fillId="0" borderId="4" xfId="1" applyNumberFormat="1" applyFont="1" applyBorder="1"/>
    <xf numFmtId="165" fontId="2" fillId="0" borderId="4" xfId="1" applyNumberFormat="1" applyFont="1" applyBorder="1"/>
    <xf numFmtId="165" fontId="0" fillId="0" borderId="6" xfId="1" applyNumberFormat="1" applyFont="1" applyBorder="1"/>
    <xf numFmtId="0" fontId="0" fillId="0" borderId="13" xfId="0" applyBorder="1"/>
    <xf numFmtId="0" fontId="0" fillId="0" borderId="0" xfId="0" applyFill="1" applyBorder="1"/>
    <xf numFmtId="1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/>
    <xf numFmtId="2" fontId="0" fillId="0" borderId="0" xfId="1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4" fontId="0" fillId="0" borderId="0" xfId="1" applyFont="1" applyBorder="1" applyAlignment="1">
      <alignment horizontal="center"/>
    </xf>
    <xf numFmtId="166" fontId="0" fillId="0" borderId="7" xfId="0" applyNumberFormat="1" applyFill="1" applyBorder="1"/>
    <xf numFmtId="165" fontId="0" fillId="0" borderId="4" xfId="1" applyNumberFormat="1" applyFont="1" applyFill="1" applyBorder="1"/>
    <xf numFmtId="165" fontId="0" fillId="0" borderId="5" xfId="1" applyNumberFormat="1" applyFont="1" applyFill="1" applyBorder="1"/>
    <xf numFmtId="0" fontId="0" fillId="0" borderId="4" xfId="0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2" xfId="1" applyNumberFormat="1" applyFont="1" applyBorder="1" applyAlignment="1"/>
    <xf numFmtId="165" fontId="2" fillId="0" borderId="11" xfId="1" applyNumberFormat="1" applyFont="1" applyBorder="1" applyAlignment="1"/>
    <xf numFmtId="0" fontId="0" fillId="0" borderId="18" xfId="0" applyBorder="1"/>
    <xf numFmtId="0" fontId="2" fillId="2" borderId="18" xfId="0" applyFont="1" applyFill="1" applyBorder="1"/>
    <xf numFmtId="0" fontId="3" fillId="0" borderId="18" xfId="3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165" fontId="2" fillId="0" borderId="18" xfId="1" applyNumberFormat="1" applyFont="1" applyBorder="1"/>
    <xf numFmtId="2" fontId="2" fillId="0" borderId="18" xfId="0" applyNumberFormat="1" applyFont="1" applyBorder="1"/>
    <xf numFmtId="165" fontId="0" fillId="0" borderId="18" xfId="1" applyNumberFormat="1" applyFont="1" applyBorder="1"/>
    <xf numFmtId="2" fontId="0" fillId="0" borderId="18" xfId="0" applyNumberFormat="1" applyBorder="1"/>
    <xf numFmtId="1" fontId="0" fillId="0" borderId="18" xfId="0" applyNumberFormat="1" applyBorder="1"/>
    <xf numFmtId="0" fontId="0" fillId="0" borderId="18" xfId="0" applyFill="1" applyBorder="1"/>
    <xf numFmtId="164" fontId="2" fillId="0" borderId="18" xfId="1" applyFont="1" applyBorder="1"/>
    <xf numFmtId="164" fontId="0" fillId="0" borderId="18" xfId="1" applyFont="1" applyBorder="1"/>
    <xf numFmtId="164" fontId="0" fillId="0" borderId="18" xfId="1" applyFont="1" applyFill="1" applyBorder="1"/>
    <xf numFmtId="164" fontId="2" fillId="0" borderId="1" xfId="1" applyFont="1" applyBorder="1"/>
    <xf numFmtId="0" fontId="2" fillId="0" borderId="19" xfId="0" applyFont="1" applyBorder="1"/>
    <xf numFmtId="0" fontId="2" fillId="0" borderId="20" xfId="0" applyFont="1" applyFill="1" applyBorder="1"/>
    <xf numFmtId="165" fontId="2" fillId="0" borderId="19" xfId="1" applyNumberFormat="1" applyFont="1" applyBorder="1"/>
    <xf numFmtId="2" fontId="2" fillId="0" borderId="20" xfId="0" applyNumberFormat="1" applyFont="1" applyBorder="1"/>
    <xf numFmtId="165" fontId="0" fillId="0" borderId="19" xfId="1" applyNumberFormat="1" applyFont="1" applyBorder="1"/>
    <xf numFmtId="2" fontId="0" fillId="0" borderId="20" xfId="0" applyNumberFormat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2" fontId="0" fillId="0" borderId="22" xfId="0" applyNumberFormat="1" applyBorder="1"/>
    <xf numFmtId="2" fontId="0" fillId="0" borderId="22" xfId="0" applyNumberFormat="1" applyFill="1" applyBorder="1"/>
    <xf numFmtId="2" fontId="2" fillId="0" borderId="23" xfId="0" applyNumberFormat="1" applyFont="1" applyBorder="1"/>
    <xf numFmtId="166" fontId="0" fillId="0" borderId="18" xfId="0" applyNumberForma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6" fontId="4" fillId="0" borderId="18" xfId="0" applyNumberFormat="1" applyFont="1" applyBorder="1"/>
    <xf numFmtId="166" fontId="2" fillId="0" borderId="18" xfId="0" applyNumberFormat="1" applyFont="1" applyBorder="1"/>
    <xf numFmtId="0" fontId="0" fillId="0" borderId="24" xfId="0" applyBorder="1"/>
    <xf numFmtId="0" fontId="0" fillId="0" borderId="25" xfId="0" applyBorder="1"/>
    <xf numFmtId="0" fontId="2" fillId="0" borderId="25" xfId="0" applyFont="1" applyBorder="1"/>
    <xf numFmtId="0" fontId="2" fillId="0" borderId="26" xfId="0" applyFont="1" applyBorder="1"/>
    <xf numFmtId="0" fontId="0" fillId="0" borderId="20" xfId="0" applyBorder="1"/>
    <xf numFmtId="165" fontId="2" fillId="0" borderId="19" xfId="1" applyNumberFormat="1" applyFont="1" applyBorder="1" applyAlignment="1">
      <alignment horizontal="center"/>
    </xf>
    <xf numFmtId="2" fontId="8" fillId="0" borderId="20" xfId="0" applyNumberFormat="1" applyFont="1" applyBorder="1"/>
    <xf numFmtId="165" fontId="0" fillId="0" borderId="19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2" fillId="2" borderId="24" xfId="0" applyFont="1" applyFill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9" fontId="0" fillId="0" borderId="19" xfId="2" applyFont="1" applyBorder="1"/>
    <xf numFmtId="9" fontId="0" fillId="0" borderId="18" xfId="2" applyFont="1" applyBorder="1"/>
    <xf numFmtId="10" fontId="0" fillId="0" borderId="18" xfId="0" applyNumberFormat="1" applyBorder="1"/>
    <xf numFmtId="10" fontId="0" fillId="0" borderId="4" xfId="2" applyNumberFormat="1" applyFont="1" applyBorder="1"/>
    <xf numFmtId="10" fontId="0" fillId="0" borderId="0" xfId="2" applyNumberFormat="1" applyFont="1" applyBorder="1"/>
    <xf numFmtId="9" fontId="0" fillId="0" borderId="4" xfId="0" applyNumberFormat="1" applyFill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7" fontId="0" fillId="0" borderId="2" xfId="1" applyNumberFormat="1" applyFont="1" applyBorder="1"/>
    <xf numFmtId="2" fontId="0" fillId="0" borderId="5" xfId="1" applyNumberFormat="1" applyFont="1" applyBorder="1"/>
    <xf numFmtId="167" fontId="0" fillId="0" borderId="5" xfId="1" applyNumberFormat="1" applyFont="1" applyBorder="1"/>
    <xf numFmtId="164" fontId="0" fillId="0" borderId="5" xfId="1" applyFont="1" applyBorder="1"/>
    <xf numFmtId="0" fontId="4" fillId="0" borderId="0" xfId="0" applyFont="1" applyFill="1" applyBorder="1"/>
    <xf numFmtId="169" fontId="0" fillId="0" borderId="5" xfId="2" applyNumberFormat="1" applyFont="1" applyBorder="1"/>
    <xf numFmtId="0" fontId="7" fillId="0" borderId="6" xfId="0" applyFont="1" applyBorder="1"/>
    <xf numFmtId="165" fontId="0" fillId="0" borderId="7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0" fontId="4" fillId="0" borderId="4" xfId="0" applyFont="1" applyFill="1" applyBorder="1"/>
    <xf numFmtId="1" fontId="2" fillId="2" borderId="27" xfId="0" applyNumberFormat="1" applyFont="1" applyFill="1" applyBorder="1" applyAlignment="1">
      <alignment horizontal="center"/>
    </xf>
    <xf numFmtId="165" fontId="2" fillId="2" borderId="28" xfId="1" applyNumberFormat="1" applyFont="1" applyFill="1" applyBorder="1" applyAlignment="1">
      <alignment horizontal="center"/>
    </xf>
    <xf numFmtId="0" fontId="0" fillId="0" borderId="28" xfId="0" applyBorder="1"/>
    <xf numFmtId="166" fontId="4" fillId="0" borderId="28" xfId="0" applyNumberFormat="1" applyFont="1" applyBorder="1"/>
    <xf numFmtId="0" fontId="0" fillId="0" borderId="29" xfId="0" applyBorder="1"/>
    <xf numFmtId="1" fontId="0" fillId="2" borderId="26" xfId="0" applyNumberForma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5" fontId="2" fillId="2" borderId="19" xfId="1" applyNumberFormat="1" applyFont="1" applyFill="1" applyBorder="1" applyAlignment="1">
      <alignment horizontal="center"/>
    </xf>
    <xf numFmtId="0" fontId="0" fillId="0" borderId="19" xfId="0" applyBorder="1"/>
    <xf numFmtId="166" fontId="4" fillId="0" borderId="19" xfId="0" applyNumberFormat="1" applyFont="1" applyBorder="1"/>
    <xf numFmtId="0" fontId="0" fillId="0" borderId="21" xfId="0" applyBorder="1"/>
    <xf numFmtId="0" fontId="8" fillId="0" borderId="0" xfId="0" applyFont="1" applyBorder="1"/>
    <xf numFmtId="0" fontId="2" fillId="0" borderId="15" xfId="0" applyFont="1" applyBorder="1"/>
    <xf numFmtId="2" fontId="0" fillId="0" borderId="16" xfId="1" applyNumberFormat="1" applyFont="1" applyBorder="1"/>
    <xf numFmtId="167" fontId="0" fillId="0" borderId="16" xfId="1" applyNumberFormat="1" applyFont="1" applyBorder="1"/>
    <xf numFmtId="0" fontId="0" fillId="0" borderId="16" xfId="0" applyBorder="1"/>
    <xf numFmtId="164" fontId="0" fillId="0" borderId="16" xfId="1" applyFont="1" applyBorder="1"/>
    <xf numFmtId="0" fontId="0" fillId="0" borderId="17" xfId="0" applyBorder="1"/>
    <xf numFmtId="0" fontId="4" fillId="2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3" borderId="0" xfId="0" applyFont="1" applyFill="1"/>
    <xf numFmtId="0" fontId="0" fillId="3" borderId="0" xfId="0" applyFill="1"/>
    <xf numFmtId="0" fontId="0" fillId="3" borderId="2" xfId="0" applyFill="1" applyBorder="1"/>
    <xf numFmtId="14" fontId="2" fillId="0" borderId="15" xfId="0" applyNumberFormat="1" applyFont="1" applyBorder="1"/>
    <xf numFmtId="14" fontId="2" fillId="0" borderId="2" xfId="0" applyNumberFormat="1" applyFont="1" applyBorder="1"/>
    <xf numFmtId="1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2" xfId="1" applyNumberFormat="1" applyFont="1" applyBorder="1"/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1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8" fontId="2" fillId="0" borderId="4" xfId="1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8" fontId="4" fillId="0" borderId="4" xfId="1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8" fontId="0" fillId="0" borderId="4" xfId="1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68" fontId="1" fillId="0" borderId="4" xfId="1" applyNumberFormat="1" applyBorder="1" applyAlignment="1">
      <alignment horizontal="center"/>
    </xf>
    <xf numFmtId="168" fontId="0" fillId="0" borderId="6" xfId="1" applyNumberFormat="1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30" xfId="0" applyBorder="1"/>
    <xf numFmtId="2" fontId="0" fillId="0" borderId="0" xfId="1" applyNumberFormat="1" applyFont="1"/>
    <xf numFmtId="164" fontId="0" fillId="0" borderId="3" xfId="1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165" fontId="4" fillId="0" borderId="0" xfId="1" applyNumberFormat="1" applyFont="1"/>
    <xf numFmtId="2" fontId="0" fillId="0" borderId="0" xfId="1" applyNumberFormat="1" applyFont="1" applyAlignment="1">
      <alignment horizontal="center"/>
    </xf>
    <xf numFmtId="165" fontId="0" fillId="0" borderId="0" xfId="1" applyNumberFormat="1" applyFont="1"/>
    <xf numFmtId="168" fontId="0" fillId="0" borderId="0" xfId="1" applyNumberFormat="1" applyFont="1" applyAlignment="1">
      <alignment vertical="center" wrapText="1"/>
    </xf>
    <xf numFmtId="167" fontId="0" fillId="0" borderId="0" xfId="1" applyNumberFormat="1" applyFont="1"/>
    <xf numFmtId="165" fontId="9" fillId="0" borderId="0" xfId="1" applyNumberFormat="1" applyFont="1"/>
    <xf numFmtId="166" fontId="0" fillId="0" borderId="0" xfId="0" applyNumberFormat="1" applyAlignment="1">
      <alignment horizontal="center"/>
    </xf>
    <xf numFmtId="164" fontId="2" fillId="0" borderId="0" xfId="1" applyFont="1" applyAlignment="1">
      <alignment horizontal="right"/>
    </xf>
    <xf numFmtId="164" fontId="0" fillId="0" borderId="0" xfId="1" applyFont="1"/>
    <xf numFmtId="0" fontId="8" fillId="0" borderId="7" xfId="0" applyFont="1" applyBorder="1"/>
    <xf numFmtId="0" fontId="8" fillId="0" borderId="0" xfId="0" applyFont="1"/>
    <xf numFmtId="169" fontId="0" fillId="0" borderId="0" xfId="2" applyNumberFormat="1" applyFont="1"/>
    <xf numFmtId="0" fontId="0" fillId="0" borderId="11" xfId="0" applyBorder="1"/>
    <xf numFmtId="0" fontId="0" fillId="0" borderId="15" xfId="0" applyBorder="1"/>
    <xf numFmtId="165" fontId="2" fillId="0" borderId="16" xfId="1" applyNumberFormat="1" applyFont="1" applyBorder="1"/>
    <xf numFmtId="2" fontId="2" fillId="0" borderId="16" xfId="0" applyNumberFormat="1" applyFont="1" applyBorder="1"/>
    <xf numFmtId="165" fontId="2" fillId="0" borderId="5" xfId="1" applyNumberFormat="1" applyFont="1" applyBorder="1"/>
    <xf numFmtId="165" fontId="0" fillId="0" borderId="16" xfId="1" applyNumberFormat="1" applyFont="1" applyBorder="1"/>
    <xf numFmtId="2" fontId="0" fillId="0" borderId="16" xfId="0" applyNumberFormat="1" applyBorder="1"/>
    <xf numFmtId="171" fontId="0" fillId="0" borderId="5" xfId="0" applyNumberFormat="1" applyBorder="1"/>
    <xf numFmtId="165" fontId="0" fillId="0" borderId="5" xfId="1" applyNumberFormat="1" applyFont="1" applyBorder="1"/>
    <xf numFmtId="165" fontId="2" fillId="0" borderId="5" xfId="0" applyNumberFormat="1" applyFont="1" applyBorder="1"/>
    <xf numFmtId="172" fontId="0" fillId="0" borderId="5" xfId="1" applyNumberFormat="1" applyFont="1" applyBorder="1"/>
    <xf numFmtId="1" fontId="0" fillId="0" borderId="16" xfId="0" applyNumberFormat="1" applyBorder="1"/>
    <xf numFmtId="172" fontId="0" fillId="0" borderId="5" xfId="0" applyNumberFormat="1" applyBorder="1"/>
    <xf numFmtId="166" fontId="0" fillId="0" borderId="16" xfId="0" applyNumberFormat="1" applyBorder="1"/>
    <xf numFmtId="2" fontId="8" fillId="0" borderId="16" xfId="0" applyNumberFormat="1" applyFont="1" applyBorder="1"/>
    <xf numFmtId="9" fontId="0" fillId="0" borderId="16" xfId="0" applyNumberFormat="1" applyBorder="1"/>
    <xf numFmtId="9" fontId="0" fillId="0" borderId="16" xfId="2" applyFont="1" applyBorder="1"/>
    <xf numFmtId="165" fontId="1" fillId="0" borderId="17" xfId="1" applyNumberFormat="1" applyBorder="1" applyAlignment="1">
      <alignment horizontal="right"/>
    </xf>
    <xf numFmtId="165" fontId="1" fillId="0" borderId="17" xfId="1" applyNumberFormat="1" applyBorder="1"/>
    <xf numFmtId="2" fontId="0" fillId="0" borderId="17" xfId="0" applyNumberFormat="1" applyBorder="1"/>
    <xf numFmtId="1" fontId="0" fillId="0" borderId="0" xfId="0" applyNumberFormat="1"/>
    <xf numFmtId="2" fontId="0" fillId="0" borderId="0" xfId="0" applyNumberFormat="1"/>
    <xf numFmtId="0" fontId="2" fillId="2" borderId="0" xfId="0" applyFont="1" applyFill="1"/>
    <xf numFmtId="0" fontId="3" fillId="3" borderId="0" xfId="3" applyFill="1"/>
    <xf numFmtId="2" fontId="0" fillId="0" borderId="16" xfId="0" applyNumberFormat="1" applyFont="1" applyBorder="1"/>
    <xf numFmtId="169" fontId="0" fillId="0" borderId="16" xfId="2" applyNumberFormat="1" applyFont="1" applyBorder="1"/>
    <xf numFmtId="165" fontId="0" fillId="0" borderId="16" xfId="0" applyNumberFormat="1" applyBorder="1"/>
    <xf numFmtId="164" fontId="0" fillId="0" borderId="16" xfId="0" applyNumberFormat="1" applyBorder="1"/>
    <xf numFmtId="164" fontId="0" fillId="0" borderId="8" xfId="1" applyFont="1" applyBorder="1"/>
    <xf numFmtId="0" fontId="2" fillId="2" borderId="31" xfId="0" applyFont="1" applyFill="1" applyBorder="1"/>
    <xf numFmtId="0" fontId="3" fillId="0" borderId="32" xfId="3" applyBorder="1"/>
    <xf numFmtId="0" fontId="0" fillId="3" borderId="18" xfId="0" applyFill="1" applyBorder="1"/>
    <xf numFmtId="0" fontId="2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3" borderId="18" xfId="0" applyFont="1" applyFill="1" applyBorder="1"/>
    <xf numFmtId="0" fontId="5" fillId="3" borderId="18" xfId="0" applyFont="1" applyFill="1" applyBorder="1"/>
    <xf numFmtId="0" fontId="4" fillId="3" borderId="35" xfId="0" applyFont="1" applyFill="1" applyBorder="1"/>
    <xf numFmtId="0" fontId="0" fillId="3" borderId="35" xfId="0" applyFill="1" applyBorder="1"/>
    <xf numFmtId="0" fontId="0" fillId="3" borderId="28" xfId="0" applyFill="1" applyBorder="1" applyAlignment="1">
      <alignment horizontal="center"/>
    </xf>
    <xf numFmtId="0" fontId="3" fillId="3" borderId="36" xfId="3" applyFill="1" applyBorder="1"/>
    <xf numFmtId="0" fontId="0" fillId="3" borderId="34" xfId="0" applyFill="1" applyBorder="1" applyAlignment="1">
      <alignment horizontal="center"/>
    </xf>
    <xf numFmtId="0" fontId="5" fillId="3" borderId="35" xfId="0" applyFont="1" applyFill="1" applyBorder="1"/>
    <xf numFmtId="0" fontId="0" fillId="3" borderId="35" xfId="0" applyFill="1" applyBorder="1" applyAlignment="1">
      <alignment horizontal="center"/>
    </xf>
    <xf numFmtId="0" fontId="2" fillId="0" borderId="24" xfId="0" applyFont="1" applyBorder="1"/>
    <xf numFmtId="0" fontId="5" fillId="3" borderId="33" xfId="0" applyFont="1" applyFill="1" applyBorder="1"/>
    <xf numFmtId="0" fontId="3" fillId="0" borderId="34" xfId="3" applyBorder="1"/>
    <xf numFmtId="0" fontId="0" fillId="0" borderId="34" xfId="0" applyBorder="1"/>
    <xf numFmtId="0" fontId="0" fillId="3" borderId="37" xfId="0" applyFill="1" applyBorder="1" applyAlignment="1">
      <alignment horizontal="center"/>
    </xf>
    <xf numFmtId="0" fontId="0" fillId="0" borderId="37" xfId="0" applyBorder="1"/>
    <xf numFmtId="164" fontId="2" fillId="0" borderId="18" xfId="1" applyFont="1" applyFill="1" applyBorder="1"/>
    <xf numFmtId="10" fontId="2" fillId="0" borderId="18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urciaencifras.es/consulta-avanzada" TargetMode="External"/><Relationship Id="rId13" Type="http://schemas.openxmlformats.org/officeDocument/2006/relationships/hyperlink" Target="https://www.murcia.es/medio-ambiente/medio-ambiente/estado/material/Residuos_1.pdf" TargetMode="External"/><Relationship Id="rId3" Type="http://schemas.openxmlformats.org/officeDocument/2006/relationships/hyperlink" Target="https://www.murcia.es/web/portal/actas-del-pleno" TargetMode="External"/><Relationship Id="rId7" Type="http://schemas.openxmlformats.org/officeDocument/2006/relationships/hyperlink" Target="https://murciaencifras.es/consulta-avanzada" TargetMode="External"/><Relationship Id="rId12" Type="http://schemas.openxmlformats.org/officeDocument/2006/relationships/hyperlink" Target="http://murciaciudadsostenible.es/es/reducir-reutilizar-reciclar" TargetMode="External"/><Relationship Id="rId2" Type="http://schemas.openxmlformats.org/officeDocument/2006/relationships/hyperlink" Target="https://www.murcia.es/web/portal/ordenanzas/-/document_library_display/Y4re/view/285227" TargetMode="External"/><Relationship Id="rId1" Type="http://schemas.openxmlformats.org/officeDocument/2006/relationships/hyperlink" Target="https://www.murcia.es/web/portal/transparencia-municipal" TargetMode="External"/><Relationship Id="rId6" Type="http://schemas.openxmlformats.org/officeDocument/2006/relationships/hyperlink" Target="https://murciaencifras.es/consulta-avanzada" TargetMode="External"/><Relationship Id="rId11" Type="http://schemas.openxmlformats.org/officeDocument/2006/relationships/hyperlink" Target="http://murciaciudadsostenible.es/es/quienes-somos" TargetMode="External"/><Relationship Id="rId5" Type="http://schemas.openxmlformats.org/officeDocument/2006/relationships/hyperlink" Target="https://www.ecoembes.com/es/ciudadanos/envases-y-proceso-reciclaje/reciclaje-en-datos/barometro" TargetMode="External"/><Relationship Id="rId10" Type="http://schemas.openxmlformats.org/officeDocument/2006/relationships/hyperlink" Target="http://www.murcia.es/c/document_library/get_file?uuid=6b186f55-2f78-49b7-86a4-de023b883996&amp;groupId=11263" TargetMode="External"/><Relationship Id="rId4" Type="http://schemas.openxmlformats.org/officeDocument/2006/relationships/hyperlink" Target="https://www.murcia.es/web/portal/transparencia-activa-e-informacion-sobre-la-corporacion-municipal" TargetMode="External"/><Relationship Id="rId9" Type="http://schemas.openxmlformats.org/officeDocument/2006/relationships/hyperlink" Target="https://murciaencifras.es/consulta-avanzada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rtagena.es/ecoembes/" TargetMode="External"/><Relationship Id="rId3" Type="http://schemas.openxmlformats.org/officeDocument/2006/relationships/hyperlink" Target="https://www.cartagena.es/ciudad.asp" TargetMode="External"/><Relationship Id="rId7" Type="http://schemas.openxmlformats.org/officeDocument/2006/relationships/hyperlink" Target="https://www.cartagena.es/plantillas/1.asp?pt_idpag=1482" TargetMode="External"/><Relationship Id="rId2" Type="http://schemas.openxmlformats.org/officeDocument/2006/relationships/hyperlink" Target="https://www.cartagena.es/gobiernoabierto.asp" TargetMode="External"/><Relationship Id="rId1" Type="http://schemas.openxmlformats.org/officeDocument/2006/relationships/hyperlink" Target="https://www.ecoembes.com/es/ciudadanos/envases-y-proceso-reciclaje/reciclaje-en-datos/barometro" TargetMode="External"/><Relationship Id="rId6" Type="http://schemas.openxmlformats.org/officeDocument/2006/relationships/hyperlink" Target="https://www.cartagena.es/ecoembes/" TargetMode="External"/><Relationship Id="rId5" Type="http://schemas.openxmlformats.org/officeDocument/2006/relationships/hyperlink" Target="https://www.cartagena.es/" TargetMode="External"/><Relationship Id="rId4" Type="http://schemas.openxmlformats.org/officeDocument/2006/relationships/hyperlink" Target="https://hacienda.cartagena.es/tesoreria_cuenta_general_2015_indicadores.asp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orca.es/transparencia/f6.asp" TargetMode="External"/><Relationship Id="rId13" Type="http://schemas.openxmlformats.org/officeDocument/2006/relationships/hyperlink" Target="https://limusa.es/noticias/ayuntamiento-y-hostelor-ponen-en-marcha-una-campana-para-promover-el-reciclaje-de-envases-de-vidrio-en-la-hosteleria" TargetMode="External"/><Relationship Id="rId3" Type="http://schemas.openxmlformats.org/officeDocument/2006/relationships/hyperlink" Target="https://www.lorca.es/presupuestosycuentasanuales/presupuestosycuentasanuales.asp?id=1988" TargetMode="External"/><Relationship Id="rId7" Type="http://schemas.openxmlformats.org/officeDocument/2006/relationships/hyperlink" Target="http://www.lorca.es/transparencia/documentos/RETRIBUCIONES-MIEMBROS-CORPORACION-LOCAL-2018.pdf" TargetMode="External"/><Relationship Id="rId12" Type="http://schemas.openxmlformats.org/officeDocument/2006/relationships/hyperlink" Target="https://limusa.es/noticias/el-nuevo-vertedero-permite-el-tratamiento-de-la-basura-domestica-los-proximos-40-ano" TargetMode="External"/><Relationship Id="rId2" Type="http://schemas.openxmlformats.org/officeDocument/2006/relationships/hyperlink" Target="https://www.lorca.es/acuerdosmunicipales/acuerdosmunicipales.asp?id=1354" TargetMode="External"/><Relationship Id="rId1" Type="http://schemas.openxmlformats.org/officeDocument/2006/relationships/hyperlink" Target="https://www.lorca.es/ficheros/file/ordenanzas/ordenanza.asp?ordenan=7&amp;id=462" TargetMode="External"/><Relationship Id="rId6" Type="http://schemas.openxmlformats.org/officeDocument/2006/relationships/hyperlink" Target="http://transparencia.lorca.es/ingreso-gasto-habitante/" TargetMode="External"/><Relationship Id="rId11" Type="http://schemas.openxmlformats.org/officeDocument/2006/relationships/hyperlink" Target="https://www.lorca.es/concejaliasyservicios/concejaliasyservicios.asp?id=447" TargetMode="External"/><Relationship Id="rId5" Type="http://schemas.openxmlformats.org/officeDocument/2006/relationships/hyperlink" Target="https://www.lorca.es/acuerdosmunicipales/acuerdosmunicipales.asp?id=1904" TargetMode="External"/><Relationship Id="rId10" Type="http://schemas.openxmlformats.org/officeDocument/2006/relationships/hyperlink" Target="http://www.lorca.es/transparencia/documentos/INMUEBLES-MUNICIPALES-2016.pdf" TargetMode="External"/><Relationship Id="rId4" Type="http://schemas.openxmlformats.org/officeDocument/2006/relationships/hyperlink" Target="http://www.agenda21.lorca.es/" TargetMode="External"/><Relationship Id="rId9" Type="http://schemas.openxmlformats.org/officeDocument/2006/relationships/hyperlink" Target="http://transparencia.lorca.es/convenios-suscritos/" TargetMode="External"/><Relationship Id="rId14" Type="http://schemas.openxmlformats.org/officeDocument/2006/relationships/hyperlink" Target="https://limusa.es/noticias/limusa-asegura-la-limpieza-continua-de-contenedores-de-selectiva-y-soterrados-mediante-un-equipo-extraordinario-de-lavado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cogersol.carm.es/index.php?id=63" TargetMode="External"/><Relationship Id="rId13" Type="http://schemas.openxmlformats.org/officeDocument/2006/relationships/hyperlink" Target="http://transparencia.molinadesegura.es/index.php?option=com_content&amp;view=article&amp;id=1606" TargetMode="External"/><Relationship Id="rId3" Type="http://schemas.openxmlformats.org/officeDocument/2006/relationships/hyperlink" Target="http://cogersol.carm.es/index.php?id=63" TargetMode="External"/><Relationship Id="rId7" Type="http://schemas.openxmlformats.org/officeDocument/2006/relationships/hyperlink" Target="https://sedeelectronica.molinadesegura.es/index.php?option=com_phocadownload&amp;view=category&amp;id=213:l-1-presupuesto-de-gastos-2017" TargetMode="External"/><Relationship Id="rId12" Type="http://schemas.openxmlformats.org/officeDocument/2006/relationships/hyperlink" Target="http://transparencia.molinadesegura.es/index.php?option=com_content&amp;view=article&amp;id=1606" TargetMode="External"/><Relationship Id="rId2" Type="http://schemas.openxmlformats.org/officeDocument/2006/relationships/hyperlink" Target="https://sedeelectronica.molinadesegura.es/index.php?option=com_phocadownload&amp;view=category&amp;id=38&amp;Itemid=302" TargetMode="External"/><Relationship Id="rId16" Type="http://schemas.openxmlformats.org/officeDocument/2006/relationships/hyperlink" Target="http://portal.molinadesegura.es/" TargetMode="External"/><Relationship Id="rId1" Type="http://schemas.openxmlformats.org/officeDocument/2006/relationships/hyperlink" Target="http://portal.molinadesegura.es/index.php?option=com_content&amp;view=article&amp;id=3516" TargetMode="External"/><Relationship Id="rId6" Type="http://schemas.openxmlformats.org/officeDocument/2006/relationships/hyperlink" Target="http://portal.molinadesegura.es/index.php?option=com_content&amp;view=article&amp;id=1361&amp;Itemid=663" TargetMode="External"/><Relationship Id="rId11" Type="http://schemas.openxmlformats.org/officeDocument/2006/relationships/hyperlink" Target="http://transparencia.molinadesegura.es/index.php?option=com_content&amp;view=article&amp;id=1618" TargetMode="External"/><Relationship Id="rId5" Type="http://schemas.openxmlformats.org/officeDocument/2006/relationships/hyperlink" Target="http://portal.molinadesegura.es/index.php?option=com_content&amp;view=article&amp;id=1094:recogida-de-residuos-urbanos-y-enseres&amp;catid=2&amp;Itemid=1132" TargetMode="External"/><Relationship Id="rId15" Type="http://schemas.openxmlformats.org/officeDocument/2006/relationships/hyperlink" Target="http://portal.molinadesegura.es/index.php?option=com_content&amp;view=article&amp;id=1094:recogida-de-residuos-urbanos-y-enseres&amp;catid=2&amp;Itemid=1132" TargetMode="External"/><Relationship Id="rId10" Type="http://schemas.openxmlformats.org/officeDocument/2006/relationships/hyperlink" Target="http://transparencia.molinadesegura.es/index.php?option=com_content&amp;view=article&amp;id=1598" TargetMode="External"/><Relationship Id="rId4" Type="http://schemas.openxmlformats.org/officeDocument/2006/relationships/hyperlink" Target="http://cogersol.carm.es/index.php?id=63" TargetMode="External"/><Relationship Id="rId9" Type="http://schemas.openxmlformats.org/officeDocument/2006/relationships/hyperlink" Target="http://portal.molinadesegura.es/index.php?option=com_content&amp;view=article&amp;id=303&amp;Itemid=502" TargetMode="External"/><Relationship Id="rId14" Type="http://schemas.openxmlformats.org/officeDocument/2006/relationships/hyperlink" Target="http://transparencia.molinadesegura.es/index.php?option=com_content&amp;view=article&amp;id=1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37"/>
  <sheetViews>
    <sheetView tabSelected="1" topLeftCell="A88" zoomScale="90" zoomScaleNormal="90" workbookViewId="0">
      <selection activeCell="B123" sqref="B123"/>
    </sheetView>
  </sheetViews>
  <sheetFormatPr baseColWidth="10" defaultRowHeight="15" x14ac:dyDescent="0.25"/>
  <cols>
    <col min="1" max="1" width="91.85546875" customWidth="1"/>
    <col min="4" max="4" width="30.28515625" customWidth="1"/>
    <col min="5" max="5" width="26.42578125" customWidth="1"/>
    <col min="6" max="6" width="13.5703125" customWidth="1"/>
    <col min="7" max="7" width="12.7109375" customWidth="1"/>
    <col min="8" max="8" width="18.85546875" customWidth="1"/>
    <col min="9" max="9" width="16.140625" customWidth="1"/>
  </cols>
  <sheetData>
    <row r="2" spans="1:4" ht="15.75" thickBot="1" x14ac:dyDescent="0.3">
      <c r="A2" s="1"/>
      <c r="B2" s="2"/>
    </row>
    <row r="3" spans="1:4" x14ac:dyDescent="0.25">
      <c r="A3" s="3"/>
      <c r="B3" s="4"/>
      <c r="C3" s="5"/>
    </row>
    <row r="4" spans="1:4" x14ac:dyDescent="0.25">
      <c r="A4" s="6" t="s">
        <v>0</v>
      </c>
      <c r="B4" s="7" t="s">
        <v>65</v>
      </c>
      <c r="C4" s="8"/>
    </row>
    <row r="5" spans="1:4" ht="15.75" thickBot="1" x14ac:dyDescent="0.3">
      <c r="A5" s="9"/>
      <c r="B5" s="10"/>
      <c r="C5" s="8"/>
    </row>
    <row r="6" spans="1:4" x14ac:dyDescent="0.25">
      <c r="A6" s="11" t="s">
        <v>1</v>
      </c>
      <c r="B6" s="4"/>
      <c r="C6" s="5"/>
    </row>
    <row r="7" spans="1:4" x14ac:dyDescent="0.25">
      <c r="A7" s="9"/>
      <c r="B7" s="12" t="s">
        <v>2</v>
      </c>
      <c r="C7" s="13" t="s">
        <v>3</v>
      </c>
    </row>
    <row r="8" spans="1:4" x14ac:dyDescent="0.25">
      <c r="A8" s="14" t="s">
        <v>4</v>
      </c>
      <c r="B8" s="15"/>
      <c r="C8" s="16" t="s">
        <v>42</v>
      </c>
    </row>
    <row r="9" spans="1:4" x14ac:dyDescent="0.25">
      <c r="A9" s="14" t="s">
        <v>6</v>
      </c>
      <c r="B9" s="15"/>
      <c r="C9" s="16" t="s">
        <v>42</v>
      </c>
    </row>
    <row r="10" spans="1:4" x14ac:dyDescent="0.25">
      <c r="A10" s="14" t="s">
        <v>7</v>
      </c>
      <c r="B10" s="15" t="s">
        <v>42</v>
      </c>
      <c r="C10" s="16"/>
      <c r="D10" s="61" t="s">
        <v>134</v>
      </c>
    </row>
    <row r="11" spans="1:4" x14ac:dyDescent="0.25">
      <c r="A11" s="14" t="s">
        <v>8</v>
      </c>
      <c r="B11" s="15" t="s">
        <v>42</v>
      </c>
      <c r="C11" s="16"/>
    </row>
    <row r="12" spans="1:4" x14ac:dyDescent="0.25">
      <c r="A12" s="14" t="s">
        <v>9</v>
      </c>
      <c r="B12" s="15"/>
      <c r="C12" s="16" t="s">
        <v>42</v>
      </c>
    </row>
    <row r="13" spans="1:4" ht="15.75" thickBot="1" x14ac:dyDescent="0.3">
      <c r="A13" s="17"/>
      <c r="B13" s="18"/>
      <c r="C13" s="19"/>
    </row>
    <row r="14" spans="1:4" ht="15.75" thickBot="1" x14ac:dyDescent="0.3">
      <c r="A14" s="20"/>
      <c r="B14" s="10"/>
      <c r="C14" s="10"/>
      <c r="D14" s="10"/>
    </row>
    <row r="15" spans="1:4" x14ac:dyDescent="0.25">
      <c r="A15" s="11" t="s">
        <v>11</v>
      </c>
      <c r="B15" s="21"/>
      <c r="C15" s="5"/>
    </row>
    <row r="16" spans="1:4" x14ac:dyDescent="0.25">
      <c r="A16" s="9"/>
      <c r="B16" s="12" t="s">
        <v>2</v>
      </c>
      <c r="C16" s="13" t="s">
        <v>3</v>
      </c>
    </row>
    <row r="17" spans="1:8" x14ac:dyDescent="0.25">
      <c r="A17" s="14" t="s">
        <v>4</v>
      </c>
      <c r="B17" s="15"/>
      <c r="C17" s="16" t="s">
        <v>42</v>
      </c>
      <c r="D17" s="1"/>
    </row>
    <row r="18" spans="1:8" x14ac:dyDescent="0.25">
      <c r="A18" s="14" t="s">
        <v>6</v>
      </c>
      <c r="B18" s="15" t="s">
        <v>42</v>
      </c>
      <c r="C18" s="16"/>
      <c r="D18" s="61" t="s">
        <v>103</v>
      </c>
    </row>
    <row r="19" spans="1:8" x14ac:dyDescent="0.25">
      <c r="A19" s="14" t="s">
        <v>7</v>
      </c>
      <c r="B19" s="15" t="s">
        <v>42</v>
      </c>
      <c r="C19" s="16"/>
      <c r="D19" s="61" t="s">
        <v>104</v>
      </c>
    </row>
    <row r="20" spans="1:8" ht="15.75" thickBot="1" x14ac:dyDescent="0.3">
      <c r="A20" s="17" t="s">
        <v>8</v>
      </c>
      <c r="B20" s="18"/>
      <c r="C20" s="19" t="s">
        <v>42</v>
      </c>
      <c r="D20" s="1"/>
      <c r="E20" s="1"/>
      <c r="F20" s="1"/>
      <c r="G20" s="1"/>
    </row>
    <row r="21" spans="1:8" x14ac:dyDescent="0.25">
      <c r="A21" s="9"/>
      <c r="B21" s="10"/>
      <c r="C21" s="8"/>
    </row>
    <row r="22" spans="1:8" ht="15.75" thickBot="1" x14ac:dyDescent="0.3">
      <c r="A22" s="9"/>
      <c r="B22" s="10"/>
      <c r="C22" s="8"/>
    </row>
    <row r="23" spans="1:8" x14ac:dyDescent="0.25">
      <c r="A23" s="11" t="s">
        <v>12</v>
      </c>
      <c r="B23" s="21"/>
      <c r="C23" s="5"/>
    </row>
    <row r="24" spans="1:8" x14ac:dyDescent="0.25">
      <c r="A24" s="9"/>
      <c r="B24" s="12" t="s">
        <v>2</v>
      </c>
      <c r="C24" s="13" t="s">
        <v>3</v>
      </c>
      <c r="D24" s="61" t="s">
        <v>105</v>
      </c>
    </row>
    <row r="25" spans="1:8" x14ac:dyDescent="0.25">
      <c r="A25" s="14" t="s">
        <v>4</v>
      </c>
      <c r="B25" s="15" t="s">
        <v>42</v>
      </c>
      <c r="C25" s="16"/>
    </row>
    <row r="26" spans="1:8" x14ac:dyDescent="0.25">
      <c r="A26" s="14" t="s">
        <v>6</v>
      </c>
      <c r="B26" s="15" t="s">
        <v>42</v>
      </c>
      <c r="C26" s="16"/>
    </row>
    <row r="27" spans="1:8" x14ac:dyDescent="0.25">
      <c r="A27" s="14" t="s">
        <v>7</v>
      </c>
      <c r="B27" s="15" t="s">
        <v>42</v>
      </c>
      <c r="C27" s="16"/>
    </row>
    <row r="28" spans="1:8" x14ac:dyDescent="0.25">
      <c r="A28" s="14" t="s">
        <v>8</v>
      </c>
      <c r="B28" s="15" t="s">
        <v>42</v>
      </c>
      <c r="C28" s="16"/>
    </row>
    <row r="29" spans="1:8" x14ac:dyDescent="0.25">
      <c r="A29" s="14" t="s">
        <v>9</v>
      </c>
      <c r="B29" s="15" t="s">
        <v>42</v>
      </c>
      <c r="C29" s="16"/>
    </row>
    <row r="30" spans="1:8" x14ac:dyDescent="0.25">
      <c r="A30" s="14" t="s">
        <v>10</v>
      </c>
      <c r="B30" s="15" t="s">
        <v>42</v>
      </c>
      <c r="C30" s="16"/>
      <c r="E30" s="10"/>
      <c r="F30" s="10"/>
      <c r="G30" s="22"/>
      <c r="H30" s="15"/>
    </row>
    <row r="31" spans="1:8" x14ac:dyDescent="0.25">
      <c r="A31" s="14" t="s">
        <v>13</v>
      </c>
      <c r="B31" s="15"/>
      <c r="C31" s="16" t="s">
        <v>42</v>
      </c>
      <c r="D31" t="s">
        <v>73</v>
      </c>
      <c r="E31" s="10"/>
      <c r="F31" s="10"/>
      <c r="G31" s="22"/>
      <c r="H31" s="15"/>
    </row>
    <row r="32" spans="1:8" x14ac:dyDescent="0.25">
      <c r="A32" s="14" t="s">
        <v>14</v>
      </c>
      <c r="B32" s="15" t="s">
        <v>42</v>
      </c>
      <c r="C32" s="16"/>
    </row>
    <row r="33" spans="1:13" x14ac:dyDescent="0.25">
      <c r="A33" s="14" t="s">
        <v>15</v>
      </c>
      <c r="B33" s="15" t="s">
        <v>42</v>
      </c>
      <c r="C33" s="16"/>
    </row>
    <row r="34" spans="1:13" ht="15.75" thickBot="1" x14ac:dyDescent="0.3">
      <c r="A34" s="17" t="s">
        <v>16</v>
      </c>
      <c r="B34" s="18" t="s">
        <v>42</v>
      </c>
      <c r="C34" s="19"/>
      <c r="D34" s="1"/>
      <c r="E34" s="1"/>
      <c r="F34" s="1"/>
    </row>
    <row r="35" spans="1:13" x14ac:dyDescent="0.25">
      <c r="A35" s="10"/>
      <c r="B35" s="10"/>
      <c r="C35" s="10"/>
      <c r="H35" s="15"/>
    </row>
    <row r="36" spans="1:13" ht="15.75" thickBot="1" x14ac:dyDescent="0.3">
      <c r="A36" s="23" t="s">
        <v>17</v>
      </c>
      <c r="B36" s="24"/>
      <c r="C36" s="25"/>
      <c r="H36" s="61" t="s">
        <v>67</v>
      </c>
    </row>
    <row r="37" spans="1:13" x14ac:dyDescent="0.25">
      <c r="A37" s="11" t="s">
        <v>106</v>
      </c>
      <c r="B37" s="21"/>
      <c r="C37" s="4"/>
      <c r="D37" s="161"/>
      <c r="E37" s="162"/>
      <c r="F37" s="162"/>
      <c r="G37" s="204">
        <v>2017</v>
      </c>
      <c r="H37" s="208">
        <v>2016</v>
      </c>
      <c r="I37" s="163" t="s">
        <v>69</v>
      </c>
      <c r="J37" s="164" t="s">
        <v>19</v>
      </c>
      <c r="K37" s="199">
        <v>2015</v>
      </c>
      <c r="L37" s="163" t="s">
        <v>69</v>
      </c>
      <c r="M37" s="164" t="s">
        <v>19</v>
      </c>
    </row>
    <row r="38" spans="1:13" x14ac:dyDescent="0.25">
      <c r="A38" s="9"/>
      <c r="B38" s="12" t="s">
        <v>2</v>
      </c>
      <c r="C38" s="12" t="s">
        <v>3</v>
      </c>
      <c r="D38" s="144" t="s">
        <v>18</v>
      </c>
      <c r="E38" s="132" t="s">
        <v>19</v>
      </c>
      <c r="F38" s="132"/>
      <c r="G38" s="205" t="s">
        <v>20</v>
      </c>
      <c r="H38" s="209" t="s">
        <v>124</v>
      </c>
      <c r="I38" s="129"/>
      <c r="J38" s="165"/>
      <c r="K38" s="207" t="s">
        <v>124</v>
      </c>
      <c r="L38" s="129"/>
      <c r="M38" s="165"/>
    </row>
    <row r="39" spans="1:13" x14ac:dyDescent="0.25">
      <c r="A39" s="28" t="s">
        <v>21</v>
      </c>
      <c r="B39" s="15"/>
      <c r="C39" s="15"/>
      <c r="D39" s="166">
        <f>(D40+D51+D57)</f>
        <v>187621</v>
      </c>
      <c r="E39" s="155">
        <f>(D39/G39)*1000</f>
        <v>423.29151278192774</v>
      </c>
      <c r="F39" s="155"/>
      <c r="G39" s="206">
        <v>443243</v>
      </c>
      <c r="H39" s="210">
        <v>441003</v>
      </c>
      <c r="I39" s="136">
        <f>(I42+I44+I45+I46)</f>
        <v>183492</v>
      </c>
      <c r="J39" s="167">
        <f>(I39/H39)*1000</f>
        <v>416.07880218501913</v>
      </c>
      <c r="K39" s="200">
        <v>439689</v>
      </c>
      <c r="L39" s="136">
        <f>(L42+L44+L45+L46)</f>
        <v>179335</v>
      </c>
      <c r="M39" s="167">
        <f>(L39/K39)*1000</f>
        <v>407.86783385529316</v>
      </c>
    </row>
    <row r="40" spans="1:13" x14ac:dyDescent="0.25">
      <c r="A40" s="28" t="s">
        <v>22</v>
      </c>
      <c r="B40" s="15"/>
      <c r="C40" s="15"/>
      <c r="D40" s="166">
        <f>SUM(D42:D50)</f>
        <v>187621</v>
      </c>
      <c r="E40" s="156">
        <f>(D40/G39)*1000</f>
        <v>423.29151278192774</v>
      </c>
      <c r="F40" s="156"/>
      <c r="G40" s="165"/>
      <c r="H40" s="211"/>
      <c r="I40" s="136"/>
      <c r="J40" s="149"/>
      <c r="K40" s="201"/>
      <c r="L40" s="136"/>
      <c r="M40" s="149"/>
    </row>
    <row r="41" spans="1:13" x14ac:dyDescent="0.25">
      <c r="A41" s="33" t="s">
        <v>23</v>
      </c>
      <c r="B41" s="15" t="s">
        <v>5</v>
      </c>
      <c r="C41" s="15"/>
      <c r="D41" s="168">
        <v>168216</v>
      </c>
      <c r="E41" s="155">
        <f>(D41/G39)*1000</f>
        <v>379.51191558580734</v>
      </c>
      <c r="F41" s="155"/>
      <c r="G41" s="165"/>
      <c r="H41" s="211"/>
      <c r="I41" s="136"/>
      <c r="J41" s="149"/>
      <c r="K41" s="201"/>
      <c r="L41" s="136"/>
      <c r="M41" s="149"/>
    </row>
    <row r="42" spans="1:13" x14ac:dyDescent="0.25">
      <c r="A42" s="33" t="s">
        <v>24</v>
      </c>
      <c r="B42" s="15"/>
      <c r="C42" s="15"/>
      <c r="D42" s="168">
        <v>168216</v>
      </c>
      <c r="E42" s="157"/>
      <c r="F42" s="157"/>
      <c r="G42" s="165"/>
      <c r="H42" s="211"/>
      <c r="I42" s="136">
        <v>164997</v>
      </c>
      <c r="J42" s="149">
        <f>(I42/H39)*1000</f>
        <v>374.14031197066686</v>
      </c>
      <c r="K42" s="201"/>
      <c r="L42" s="136">
        <v>162745</v>
      </c>
      <c r="M42" s="149">
        <f>(L42/K39)*1000</f>
        <v>370.13661929227248</v>
      </c>
    </row>
    <row r="43" spans="1:13" x14ac:dyDescent="0.25">
      <c r="A43" s="33" t="s">
        <v>25</v>
      </c>
      <c r="B43" s="35"/>
      <c r="C43" s="15"/>
      <c r="D43" s="168"/>
      <c r="E43" s="157"/>
      <c r="F43" s="157"/>
      <c r="G43" s="165"/>
      <c r="H43" s="211"/>
      <c r="I43" s="136"/>
      <c r="J43" s="149"/>
      <c r="K43" s="201"/>
      <c r="L43" s="136"/>
      <c r="M43" s="149"/>
    </row>
    <row r="44" spans="1:13" x14ac:dyDescent="0.25">
      <c r="A44" s="33" t="s">
        <v>26</v>
      </c>
      <c r="B44" s="15" t="s">
        <v>5</v>
      </c>
      <c r="C44" s="15"/>
      <c r="D44" s="168">
        <v>6834</v>
      </c>
      <c r="E44" s="158">
        <f>(D44/G39)*1000</f>
        <v>15.418179192903215</v>
      </c>
      <c r="F44" s="157"/>
      <c r="G44" s="165"/>
      <c r="H44" s="211"/>
      <c r="I44" s="136">
        <v>6307</v>
      </c>
      <c r="J44" s="149">
        <f>(I44/H39)*1000</f>
        <v>14.301490012539597</v>
      </c>
      <c r="K44" s="201"/>
      <c r="L44" s="136">
        <v>5338</v>
      </c>
      <c r="M44" s="149">
        <f>(L44/K39)*1000</f>
        <v>12.140399236733236</v>
      </c>
    </row>
    <row r="45" spans="1:13" x14ac:dyDescent="0.25">
      <c r="A45" s="33" t="s">
        <v>27</v>
      </c>
      <c r="B45" s="15" t="s">
        <v>5</v>
      </c>
      <c r="C45" s="15"/>
      <c r="D45" s="168">
        <v>5688</v>
      </c>
      <c r="E45" s="158">
        <f>(D45/G39)*1000</f>
        <v>12.83268996915913</v>
      </c>
      <c r="F45" s="157"/>
      <c r="G45" s="165"/>
      <c r="H45" s="211"/>
      <c r="I45" s="136">
        <v>5337</v>
      </c>
      <c r="J45" s="149">
        <f>(I45/H39)*1000</f>
        <v>12.101958490078298</v>
      </c>
      <c r="K45" s="201"/>
      <c r="L45" s="136">
        <v>4717</v>
      </c>
      <c r="M45" s="149">
        <f>(L45/K39)*1000</f>
        <v>10.728037317285628</v>
      </c>
    </row>
    <row r="46" spans="1:13" x14ac:dyDescent="0.25">
      <c r="A46" s="33" t="s">
        <v>28</v>
      </c>
      <c r="B46" s="15" t="s">
        <v>5</v>
      </c>
      <c r="C46" s="15"/>
      <c r="D46" s="168">
        <v>6883</v>
      </c>
      <c r="E46" s="158">
        <f>(D46/G39)*1000</f>
        <v>15.528728034058068</v>
      </c>
      <c r="F46" s="157"/>
      <c r="G46" s="175"/>
      <c r="H46" s="212"/>
      <c r="I46" s="136">
        <v>6851</v>
      </c>
      <c r="J46" s="149">
        <f>(I46/H39)*1000</f>
        <v>15.535041711734388</v>
      </c>
      <c r="K46" s="202"/>
      <c r="L46" s="136">
        <v>6535</v>
      </c>
      <c r="M46" s="149">
        <f>(L46/K39)*1000</f>
        <v>14.862778009001817</v>
      </c>
    </row>
    <row r="47" spans="1:13" x14ac:dyDescent="0.25">
      <c r="A47" s="33" t="s">
        <v>29</v>
      </c>
      <c r="B47" s="15"/>
      <c r="C47" s="15"/>
      <c r="D47" s="168"/>
      <c r="E47" s="157"/>
      <c r="F47" s="157"/>
      <c r="G47" s="175"/>
      <c r="H47" s="211"/>
      <c r="I47" s="129"/>
      <c r="J47" s="165"/>
      <c r="K47" s="201"/>
      <c r="L47" s="129"/>
      <c r="M47" s="165"/>
    </row>
    <row r="48" spans="1:13" x14ac:dyDescent="0.25">
      <c r="A48" s="33" t="s">
        <v>30</v>
      </c>
      <c r="B48" s="15"/>
      <c r="C48" s="15"/>
      <c r="D48" s="168"/>
      <c r="E48" s="157"/>
      <c r="F48" s="157"/>
      <c r="G48" s="175"/>
      <c r="H48" s="211"/>
      <c r="I48" s="129"/>
      <c r="J48" s="165"/>
      <c r="K48" s="201"/>
      <c r="L48" s="129"/>
      <c r="M48" s="165"/>
    </row>
    <row r="49" spans="1:13" x14ac:dyDescent="0.25">
      <c r="A49" s="33" t="s">
        <v>83</v>
      </c>
      <c r="B49" s="15"/>
      <c r="C49" s="15"/>
      <c r="D49" s="168"/>
      <c r="E49" s="157"/>
      <c r="F49" s="157"/>
      <c r="G49" s="175"/>
      <c r="H49" s="211"/>
      <c r="I49" s="129"/>
      <c r="J49" s="165"/>
      <c r="K49" s="201"/>
      <c r="L49" s="129"/>
      <c r="M49" s="165"/>
    </row>
    <row r="50" spans="1:13" x14ac:dyDescent="0.25">
      <c r="A50" s="33" t="s">
        <v>84</v>
      </c>
      <c r="B50" s="15"/>
      <c r="C50" s="15"/>
      <c r="D50" s="168"/>
      <c r="E50" s="157"/>
      <c r="F50" s="157"/>
      <c r="G50" s="165"/>
      <c r="H50" s="211"/>
      <c r="I50" s="129"/>
      <c r="J50" s="165"/>
      <c r="K50" s="201"/>
      <c r="L50" s="129"/>
      <c r="M50" s="165"/>
    </row>
    <row r="51" spans="1:13" x14ac:dyDescent="0.25">
      <c r="A51" s="28" t="s">
        <v>31</v>
      </c>
      <c r="B51" s="15"/>
      <c r="C51" s="15" t="s">
        <v>5</v>
      </c>
      <c r="D51" s="166"/>
      <c r="E51" s="159">
        <f>(D51/G39)*1000</f>
        <v>0</v>
      </c>
      <c r="F51" s="159"/>
      <c r="G51" s="165"/>
      <c r="H51" s="211"/>
      <c r="I51" s="129"/>
      <c r="J51" s="165"/>
      <c r="K51" s="201"/>
      <c r="L51" s="129"/>
      <c r="M51" s="165"/>
    </row>
    <row r="52" spans="1:13" x14ac:dyDescent="0.25">
      <c r="A52" s="33" t="s">
        <v>98</v>
      </c>
      <c r="B52" s="15"/>
      <c r="C52" s="15"/>
      <c r="D52" s="168"/>
      <c r="E52" s="157"/>
      <c r="F52" s="157"/>
      <c r="G52" s="165"/>
      <c r="H52" s="211"/>
      <c r="I52" s="129"/>
      <c r="J52" s="165"/>
      <c r="K52" s="201"/>
      <c r="L52" s="129"/>
      <c r="M52" s="165"/>
    </row>
    <row r="53" spans="1:13" x14ac:dyDescent="0.25">
      <c r="A53" s="33" t="s">
        <v>32</v>
      </c>
      <c r="B53" s="15"/>
      <c r="C53" s="15"/>
      <c r="D53" s="168"/>
      <c r="E53" s="157"/>
      <c r="F53" s="157"/>
      <c r="G53" s="165"/>
      <c r="H53" s="211"/>
      <c r="I53" s="129"/>
      <c r="J53" s="165"/>
      <c r="K53" s="201"/>
      <c r="L53" s="129"/>
      <c r="M53" s="165"/>
    </row>
    <row r="54" spans="1:13" x14ac:dyDescent="0.25">
      <c r="A54" s="33" t="s">
        <v>99</v>
      </c>
      <c r="B54" s="15"/>
      <c r="C54" s="15"/>
      <c r="D54" s="168"/>
      <c r="E54" s="157"/>
      <c r="F54" s="157"/>
      <c r="G54" s="165"/>
      <c r="H54" s="211"/>
      <c r="I54" s="129"/>
      <c r="J54" s="165"/>
      <c r="K54" s="201"/>
      <c r="L54" s="129"/>
      <c r="M54" s="165"/>
    </row>
    <row r="55" spans="1:13" x14ac:dyDescent="0.25">
      <c r="A55" s="33" t="s">
        <v>100</v>
      </c>
      <c r="B55" s="15"/>
      <c r="C55" s="15"/>
      <c r="D55" s="168"/>
      <c r="E55" s="157"/>
      <c r="F55" s="157"/>
      <c r="G55" s="165"/>
      <c r="H55" s="211"/>
      <c r="I55" s="129"/>
      <c r="J55" s="165"/>
      <c r="K55" s="201"/>
      <c r="L55" s="129"/>
      <c r="M55" s="165"/>
    </row>
    <row r="56" spans="1:13" x14ac:dyDescent="0.25">
      <c r="A56" s="33" t="s">
        <v>101</v>
      </c>
      <c r="B56" s="15"/>
      <c r="C56" s="15"/>
      <c r="D56" s="168"/>
      <c r="E56" s="157"/>
      <c r="F56" s="157"/>
      <c r="G56" s="165"/>
      <c r="H56" s="211"/>
      <c r="I56" s="129"/>
      <c r="J56" s="165"/>
      <c r="K56" s="201"/>
      <c r="L56" s="129"/>
      <c r="M56" s="165"/>
    </row>
    <row r="57" spans="1:13" x14ac:dyDescent="0.25">
      <c r="A57" s="28" t="s">
        <v>33</v>
      </c>
      <c r="B57" s="15"/>
      <c r="C57" s="15" t="s">
        <v>5</v>
      </c>
      <c r="D57" s="166">
        <f>SUM(D58:D62)</f>
        <v>0</v>
      </c>
      <c r="E57" s="160">
        <f>(D57/G39)*1000</f>
        <v>0</v>
      </c>
      <c r="F57" s="160"/>
      <c r="G57" s="165"/>
      <c r="H57" s="211"/>
      <c r="I57" s="129"/>
      <c r="J57" s="165"/>
      <c r="K57" s="201"/>
      <c r="L57" s="129"/>
      <c r="M57" s="165"/>
    </row>
    <row r="58" spans="1:13" x14ac:dyDescent="0.25">
      <c r="A58" s="33" t="s">
        <v>34</v>
      </c>
      <c r="B58" s="15"/>
      <c r="C58" s="15"/>
      <c r="D58" s="168"/>
      <c r="E58" s="129"/>
      <c r="F58" s="129"/>
      <c r="G58" s="165"/>
      <c r="H58" s="211"/>
      <c r="I58" s="129"/>
      <c r="J58" s="165"/>
      <c r="K58" s="201"/>
      <c r="L58" s="129"/>
      <c r="M58" s="165"/>
    </row>
    <row r="59" spans="1:13" x14ac:dyDescent="0.25">
      <c r="A59" s="33" t="s">
        <v>81</v>
      </c>
      <c r="B59" s="15"/>
      <c r="C59" s="15"/>
      <c r="D59" s="168"/>
      <c r="E59" s="129"/>
      <c r="F59" s="129"/>
      <c r="G59" s="165"/>
      <c r="H59" s="211"/>
      <c r="I59" s="129"/>
      <c r="J59" s="165"/>
      <c r="K59" s="201"/>
      <c r="L59" s="129"/>
      <c r="M59" s="165"/>
    </row>
    <row r="60" spans="1:13" ht="15.75" thickBot="1" x14ac:dyDescent="0.3">
      <c r="A60" s="51" t="s">
        <v>82</v>
      </c>
      <c r="B60" s="18"/>
      <c r="C60" s="18"/>
      <c r="D60" s="169"/>
      <c r="E60" s="170"/>
      <c r="F60" s="170"/>
      <c r="G60" s="171"/>
      <c r="H60" s="213"/>
      <c r="I60" s="170"/>
      <c r="J60" s="171"/>
      <c r="K60" s="203"/>
      <c r="L60" s="170"/>
      <c r="M60" s="171"/>
    </row>
    <row r="61" spans="1:13" x14ac:dyDescent="0.25">
      <c r="A61" s="39"/>
      <c r="B61" s="15"/>
      <c r="C61" s="15"/>
      <c r="D61" s="34"/>
      <c r="E61" s="10"/>
      <c r="F61" s="10"/>
      <c r="G61" s="4"/>
      <c r="H61" s="43"/>
    </row>
    <row r="62" spans="1:13" ht="15.75" thickBot="1" x14ac:dyDescent="0.3">
      <c r="A62" s="39"/>
      <c r="B62" s="15"/>
      <c r="C62" s="15"/>
      <c r="D62" s="34"/>
      <c r="E62" s="10"/>
      <c r="F62" s="10"/>
      <c r="G62" s="10"/>
    </row>
    <row r="63" spans="1:13" x14ac:dyDescent="0.25">
      <c r="A63" s="185" t="s">
        <v>80</v>
      </c>
      <c r="B63" s="186" t="s">
        <v>5</v>
      </c>
      <c r="C63" s="186"/>
      <c r="D63" s="187" t="s">
        <v>68</v>
      </c>
      <c r="E63" s="4"/>
      <c r="F63" s="5"/>
      <c r="G63" s="10"/>
    </row>
    <row r="64" spans="1:13" x14ac:dyDescent="0.25">
      <c r="A64" s="14"/>
      <c r="B64" s="15"/>
      <c r="C64" s="15"/>
      <c r="D64" s="40"/>
      <c r="E64" s="10"/>
      <c r="F64" s="8"/>
      <c r="G64" s="10"/>
      <c r="H64" s="10"/>
    </row>
    <row r="65" spans="1:8" x14ac:dyDescent="0.25">
      <c r="A65" s="28" t="s">
        <v>79</v>
      </c>
      <c r="B65" s="12" t="s">
        <v>2</v>
      </c>
      <c r="C65" s="12" t="s">
        <v>3</v>
      </c>
      <c r="D65" s="15"/>
      <c r="E65" s="10"/>
      <c r="F65" s="8"/>
      <c r="G65" s="10"/>
    </row>
    <row r="66" spans="1:8" x14ac:dyDescent="0.25">
      <c r="A66" s="14"/>
      <c r="B66" s="15"/>
      <c r="C66" s="15" t="s">
        <v>5</v>
      </c>
      <c r="D66" s="10"/>
      <c r="E66" s="10"/>
      <c r="F66" s="8"/>
      <c r="G66" s="10"/>
    </row>
    <row r="67" spans="1:8" ht="15.75" thickBot="1" x14ac:dyDescent="0.3">
      <c r="A67" s="14"/>
      <c r="B67" s="15"/>
      <c r="C67" s="15"/>
      <c r="D67" s="10"/>
      <c r="E67" s="10"/>
      <c r="F67" s="8"/>
      <c r="G67" s="10"/>
    </row>
    <row r="68" spans="1:8" ht="15.75" thickBot="1" x14ac:dyDescent="0.3">
      <c r="A68" s="185" t="s">
        <v>108</v>
      </c>
      <c r="B68" s="186"/>
      <c r="C68" s="186"/>
      <c r="D68" s="188"/>
      <c r="E68" s="64" t="s">
        <v>35</v>
      </c>
      <c r="F68" s="215" t="s">
        <v>133</v>
      </c>
      <c r="G68" s="10"/>
      <c r="H68" s="61" t="s">
        <v>107</v>
      </c>
    </row>
    <row r="69" spans="1:8" ht="15.75" thickBot="1" x14ac:dyDescent="0.3">
      <c r="A69" s="14" t="s">
        <v>36</v>
      </c>
      <c r="B69" s="15"/>
      <c r="C69" s="15"/>
      <c r="D69" s="42">
        <f>SUM(D70:D75)</f>
        <v>9187</v>
      </c>
      <c r="E69" s="115">
        <f>(F69/D69)</f>
        <v>47.702840970937196</v>
      </c>
      <c r="F69" s="69">
        <v>438246</v>
      </c>
      <c r="G69" s="10"/>
    </row>
    <row r="70" spans="1:8" x14ac:dyDescent="0.25">
      <c r="A70" s="14" t="s">
        <v>77</v>
      </c>
      <c r="B70" s="15" t="s">
        <v>42</v>
      </c>
      <c r="C70" s="15"/>
      <c r="D70" s="44"/>
      <c r="E70" s="115" t="e">
        <f>(G39/D70)</f>
        <v>#DIV/0!</v>
      </c>
      <c r="F70" s="216"/>
      <c r="G70" s="214" t="s">
        <v>135</v>
      </c>
    </row>
    <row r="71" spans="1:8" x14ac:dyDescent="0.25">
      <c r="A71" s="14" t="s">
        <v>109</v>
      </c>
      <c r="B71" s="15"/>
      <c r="C71" s="15" t="s">
        <v>42</v>
      </c>
      <c r="D71" s="42">
        <v>1167</v>
      </c>
      <c r="E71" s="115">
        <f>(F69/D71)</f>
        <v>375.53213367609254</v>
      </c>
      <c r="F71" s="216"/>
      <c r="G71" s="10"/>
    </row>
    <row r="72" spans="1:8" x14ac:dyDescent="0.25">
      <c r="A72" s="14" t="s">
        <v>110</v>
      </c>
      <c r="B72" s="15"/>
      <c r="C72" s="15" t="s">
        <v>42</v>
      </c>
      <c r="D72" s="42">
        <v>1172</v>
      </c>
      <c r="E72" s="115">
        <f>(F69/D72)</f>
        <v>373.93003412969284</v>
      </c>
      <c r="F72" s="216"/>
      <c r="G72" s="10"/>
    </row>
    <row r="73" spans="1:8" x14ac:dyDescent="0.25">
      <c r="A73" s="14" t="s">
        <v>75</v>
      </c>
      <c r="B73" s="15" t="s">
        <v>42</v>
      </c>
      <c r="C73" s="15"/>
      <c r="D73" s="42">
        <v>1341</v>
      </c>
      <c r="E73" s="115">
        <f>(F69/D73)</f>
        <v>326.80536912751677</v>
      </c>
      <c r="F73" s="216"/>
      <c r="G73" s="10"/>
    </row>
    <row r="74" spans="1:8" x14ac:dyDescent="0.25">
      <c r="A74" s="14" t="s">
        <v>76</v>
      </c>
      <c r="B74" s="15" t="s">
        <v>42</v>
      </c>
      <c r="C74" s="15"/>
      <c r="D74" s="42">
        <v>5507</v>
      </c>
      <c r="E74" s="115">
        <f>(F69/D74)</f>
        <v>79.579807517704737</v>
      </c>
      <c r="F74" s="217"/>
      <c r="G74" s="10"/>
    </row>
    <row r="75" spans="1:8" x14ac:dyDescent="0.25">
      <c r="A75" s="22" t="s">
        <v>78</v>
      </c>
      <c r="B75" s="15" t="s">
        <v>42</v>
      </c>
      <c r="C75" s="15"/>
      <c r="D75" s="42"/>
      <c r="E75" s="10"/>
      <c r="F75" s="218"/>
      <c r="G75" s="10"/>
    </row>
    <row r="76" spans="1:8" x14ac:dyDescent="0.25">
      <c r="A76" s="192" t="s">
        <v>136</v>
      </c>
      <c r="B76" s="15"/>
      <c r="C76" s="15" t="s">
        <v>5</v>
      </c>
      <c r="D76" s="42"/>
      <c r="E76" s="10"/>
      <c r="F76" s="218"/>
      <c r="G76" s="10"/>
    </row>
    <row r="77" spans="1:8" x14ac:dyDescent="0.25">
      <c r="A77" s="28" t="s">
        <v>137</v>
      </c>
      <c r="B77" s="15"/>
      <c r="C77" s="15" t="s">
        <v>5</v>
      </c>
      <c r="D77" s="42"/>
      <c r="E77" s="10"/>
      <c r="F77" s="218"/>
      <c r="G77" s="10"/>
    </row>
    <row r="78" spans="1:8" x14ac:dyDescent="0.25">
      <c r="A78" s="28" t="s">
        <v>138</v>
      </c>
      <c r="B78" s="12"/>
      <c r="C78" s="12" t="s">
        <v>5</v>
      </c>
      <c r="D78" s="10"/>
      <c r="E78" s="10"/>
      <c r="F78" s="218"/>
      <c r="G78" s="10"/>
    </row>
    <row r="79" spans="1:8" x14ac:dyDescent="0.25">
      <c r="A79" s="14"/>
      <c r="B79" s="15"/>
      <c r="C79" s="15" t="s">
        <v>5</v>
      </c>
      <c r="D79" s="10"/>
      <c r="E79" s="10"/>
      <c r="F79" s="218"/>
      <c r="G79" s="10"/>
    </row>
    <row r="80" spans="1:8" x14ac:dyDescent="0.25">
      <c r="A80" s="28" t="s">
        <v>139</v>
      </c>
      <c r="B80" s="15"/>
      <c r="C80" s="15"/>
      <c r="D80" s="45">
        <f>(G39/D81)</f>
        <v>147747.66666666666</v>
      </c>
      <c r="E80" s="45"/>
      <c r="F80" s="219"/>
      <c r="G80" s="10"/>
    </row>
    <row r="81" spans="1:9" x14ac:dyDescent="0.25">
      <c r="A81" s="14" t="s">
        <v>37</v>
      </c>
      <c r="B81" s="15" t="s">
        <v>5</v>
      </c>
      <c r="C81" s="15"/>
      <c r="D81" s="15">
        <v>3</v>
      </c>
      <c r="E81" s="10"/>
      <c r="F81" s="218"/>
      <c r="G81" s="10"/>
    </row>
    <row r="82" spans="1:9" ht="15.75" thickBot="1" x14ac:dyDescent="0.3">
      <c r="A82" s="46" t="s">
        <v>140</v>
      </c>
      <c r="B82" s="18"/>
      <c r="C82" s="18" t="s">
        <v>5</v>
      </c>
      <c r="D82" s="47"/>
      <c r="E82" s="47"/>
      <c r="F82" s="220"/>
      <c r="G82" s="10"/>
      <c r="H82" t="s">
        <v>38</v>
      </c>
    </row>
    <row r="83" spans="1:9" ht="15.75" thickBot="1" x14ac:dyDescent="0.3">
      <c r="A83" s="2"/>
    </row>
    <row r="84" spans="1:9" x14ac:dyDescent="0.25">
      <c r="A84" s="11" t="s">
        <v>39</v>
      </c>
      <c r="B84" s="4"/>
      <c r="C84" s="4"/>
      <c r="D84" s="4"/>
      <c r="E84" s="5"/>
      <c r="F84" s="10"/>
      <c r="G84" s="10"/>
    </row>
    <row r="85" spans="1:9" x14ac:dyDescent="0.25">
      <c r="A85" s="9"/>
      <c r="B85" s="12" t="s">
        <v>2</v>
      </c>
      <c r="C85" s="12" t="s">
        <v>3</v>
      </c>
      <c r="D85" s="25" t="s">
        <v>18</v>
      </c>
      <c r="E85" s="8" t="s">
        <v>40</v>
      </c>
      <c r="F85" s="10"/>
      <c r="G85" s="10"/>
    </row>
    <row r="86" spans="1:9" x14ac:dyDescent="0.25">
      <c r="A86" s="33" t="s">
        <v>41</v>
      </c>
      <c r="B86" s="15"/>
      <c r="C86" s="15" t="s">
        <v>5</v>
      </c>
      <c r="D86" s="42"/>
      <c r="E86" s="193">
        <f>(D86/204621)</f>
        <v>0</v>
      </c>
      <c r="F86" s="49"/>
      <c r="G86" s="10"/>
    </row>
    <row r="87" spans="1:9" x14ac:dyDescent="0.25">
      <c r="A87" s="33" t="s">
        <v>43</v>
      </c>
      <c r="B87" s="10"/>
      <c r="C87" s="15" t="s">
        <v>5</v>
      </c>
      <c r="D87" s="45"/>
      <c r="E87" s="8"/>
      <c r="F87" s="10"/>
      <c r="G87" s="10"/>
    </row>
    <row r="88" spans="1:9" x14ac:dyDescent="0.25">
      <c r="A88" s="33" t="s">
        <v>44</v>
      </c>
      <c r="B88" s="15"/>
      <c r="C88" s="15" t="s">
        <v>5</v>
      </c>
      <c r="D88" s="42"/>
      <c r="E88" s="193">
        <f>(D88/204621)</f>
        <v>0</v>
      </c>
      <c r="F88" s="49"/>
      <c r="G88" s="10"/>
    </row>
    <row r="89" spans="1:9" ht="15.75" thickBot="1" x14ac:dyDescent="0.3">
      <c r="A89" s="51" t="s">
        <v>45</v>
      </c>
      <c r="B89" s="18"/>
      <c r="C89" s="18" t="s">
        <v>5</v>
      </c>
      <c r="D89" s="52"/>
      <c r="E89" s="48"/>
      <c r="F89" s="10"/>
      <c r="G89" s="10"/>
    </row>
    <row r="90" spans="1:9" ht="15.75" thickBot="1" x14ac:dyDescent="0.3">
      <c r="A90" s="50"/>
      <c r="B90" s="15"/>
      <c r="C90" s="15"/>
      <c r="D90" s="45"/>
      <c r="E90" s="10"/>
      <c r="F90" s="10"/>
      <c r="G90" s="10"/>
    </row>
    <row r="91" spans="1:9" ht="15.75" thickBot="1" x14ac:dyDescent="0.3">
      <c r="A91" s="50"/>
      <c r="B91" s="15"/>
      <c r="C91" s="15"/>
      <c r="D91" s="143"/>
      <c r="E91" s="66">
        <v>2015</v>
      </c>
      <c r="F91" s="64"/>
      <c r="G91" s="64">
        <v>2016</v>
      </c>
      <c r="H91" s="65">
        <v>2017</v>
      </c>
      <c r="I91" s="5"/>
    </row>
    <row r="92" spans="1:9" ht="15.75" thickBot="1" x14ac:dyDescent="0.3">
      <c r="A92" s="53"/>
      <c r="D92" s="66" t="s">
        <v>46</v>
      </c>
      <c r="E92" s="70">
        <v>439689</v>
      </c>
      <c r="F92" s="71"/>
      <c r="G92" s="72">
        <v>441003</v>
      </c>
      <c r="H92" s="69">
        <v>443243</v>
      </c>
      <c r="I92" s="5"/>
    </row>
    <row r="93" spans="1:9" x14ac:dyDescent="0.25">
      <c r="A93" s="11" t="s">
        <v>47</v>
      </c>
      <c r="B93" s="4"/>
      <c r="C93" s="4"/>
      <c r="D93" s="3"/>
      <c r="E93" s="4"/>
      <c r="F93" s="4"/>
      <c r="G93" s="5"/>
      <c r="H93" s="9"/>
      <c r="I93" s="8"/>
    </row>
    <row r="94" spans="1:9" x14ac:dyDescent="0.25">
      <c r="A94" s="54"/>
      <c r="B94" s="25" t="s">
        <v>2</v>
      </c>
      <c r="C94" s="25" t="s">
        <v>3</v>
      </c>
      <c r="D94" s="144" t="s">
        <v>48</v>
      </c>
      <c r="E94" s="132" t="s">
        <v>49</v>
      </c>
      <c r="F94" s="132" t="s">
        <v>50</v>
      </c>
      <c r="G94" s="132" t="s">
        <v>51</v>
      </c>
      <c r="H94" s="132" t="s">
        <v>70</v>
      </c>
      <c r="I94" s="145" t="s">
        <v>71</v>
      </c>
    </row>
    <row r="95" spans="1:9" x14ac:dyDescent="0.25">
      <c r="A95" s="28" t="s">
        <v>52</v>
      </c>
      <c r="B95" s="15" t="s">
        <v>5</v>
      </c>
      <c r="C95" s="10"/>
      <c r="D95" s="146">
        <f>SUM(D96:D98)</f>
        <v>54922000</v>
      </c>
      <c r="E95" s="134">
        <f>SUM(E96:E98)</f>
        <v>55279000</v>
      </c>
      <c r="F95" s="135">
        <f>(D95/E92)</f>
        <v>124.91101665040517</v>
      </c>
      <c r="G95" s="135">
        <f>(E95/G92)</f>
        <v>125.34835363931765</v>
      </c>
      <c r="H95" s="140">
        <v>56470000</v>
      </c>
      <c r="I95" s="147">
        <f>(H95/H92)</f>
        <v>127.40189918396906</v>
      </c>
    </row>
    <row r="96" spans="1:9" x14ac:dyDescent="0.25">
      <c r="A96" s="54" t="s">
        <v>53</v>
      </c>
      <c r="B96" s="15" t="s">
        <v>5</v>
      </c>
      <c r="C96" s="10"/>
      <c r="D96" s="148">
        <v>50039000</v>
      </c>
      <c r="E96" s="136">
        <v>50287000</v>
      </c>
      <c r="F96" s="135">
        <f>(D96/E92)</f>
        <v>113.80543975400795</v>
      </c>
      <c r="G96" s="135">
        <f>(E96/G92)</f>
        <v>114.02870275258898</v>
      </c>
      <c r="H96" s="141">
        <v>51500000</v>
      </c>
      <c r="I96" s="149"/>
    </row>
    <row r="97" spans="1:10" x14ac:dyDescent="0.25">
      <c r="A97" s="54" t="s">
        <v>54</v>
      </c>
      <c r="B97" s="15" t="s">
        <v>5</v>
      </c>
      <c r="C97" s="10"/>
      <c r="D97" s="148"/>
      <c r="E97" s="136"/>
      <c r="F97" s="135">
        <f>(D97/E92)</f>
        <v>0</v>
      </c>
      <c r="G97" s="135">
        <f>(E97/G92)</f>
        <v>0</v>
      </c>
      <c r="H97" s="141"/>
      <c r="I97" s="149"/>
    </row>
    <row r="98" spans="1:10" x14ac:dyDescent="0.25">
      <c r="A98" s="54" t="s">
        <v>55</v>
      </c>
      <c r="B98" s="15" t="s">
        <v>5</v>
      </c>
      <c r="C98" s="10"/>
      <c r="D98" s="148">
        <v>4883000</v>
      </c>
      <c r="E98" s="136">
        <v>4992000</v>
      </c>
      <c r="F98" s="135">
        <f>(E98/E92)</f>
        <v>11.353479391115084</v>
      </c>
      <c r="G98" s="135">
        <f>(E98/G92)</f>
        <v>11.319650886728661</v>
      </c>
      <c r="H98" s="141">
        <v>4970000</v>
      </c>
      <c r="I98" s="149"/>
    </row>
    <row r="99" spans="1:10" x14ac:dyDescent="0.25">
      <c r="A99" s="28" t="s">
        <v>56</v>
      </c>
      <c r="B99" s="15" t="s">
        <v>5</v>
      </c>
      <c r="C99" s="10"/>
      <c r="D99" s="146">
        <f>SUM(D100:D101)</f>
        <v>27520000</v>
      </c>
      <c r="E99" s="134">
        <f>SUM(E100:E101)</f>
        <v>27520000</v>
      </c>
      <c r="F99" s="135">
        <f>(D99/E92)</f>
        <v>62.589694079224181</v>
      </c>
      <c r="G99" s="135">
        <f>(E99/G92)</f>
        <v>62.403203606324674</v>
      </c>
      <c r="H99" s="314">
        <v>27500000</v>
      </c>
      <c r="I99" s="147">
        <f>(H99/H92)</f>
        <v>62.042716974661751</v>
      </c>
    </row>
    <row r="100" spans="1:10" x14ac:dyDescent="0.25">
      <c r="A100" s="54" t="s">
        <v>57</v>
      </c>
      <c r="B100" s="15" t="s">
        <v>5</v>
      </c>
      <c r="C100" s="10"/>
      <c r="D100" s="148">
        <v>27520000</v>
      </c>
      <c r="E100" s="136">
        <v>27520000</v>
      </c>
      <c r="F100" s="137"/>
      <c r="G100" s="129"/>
      <c r="H100" s="142">
        <v>27500000</v>
      </c>
      <c r="I100" s="149"/>
    </row>
    <row r="101" spans="1:10" x14ac:dyDescent="0.25">
      <c r="A101" s="54" t="s">
        <v>58</v>
      </c>
      <c r="B101" s="15" t="s">
        <v>5</v>
      </c>
      <c r="C101" s="10"/>
      <c r="D101" s="148"/>
      <c r="E101" s="138"/>
      <c r="F101" s="137"/>
      <c r="G101" s="129"/>
      <c r="H101" s="129"/>
      <c r="I101" s="149"/>
    </row>
    <row r="102" spans="1:10" x14ac:dyDescent="0.25">
      <c r="A102" s="28" t="s">
        <v>59</v>
      </c>
      <c r="B102" s="15" t="s">
        <v>5</v>
      </c>
      <c r="C102" s="10"/>
      <c r="D102" s="148"/>
      <c r="E102" s="138"/>
      <c r="F102" s="138">
        <v>552</v>
      </c>
      <c r="G102" s="129">
        <v>474</v>
      </c>
      <c r="H102" s="129">
        <v>567.23</v>
      </c>
      <c r="I102" s="147"/>
    </row>
    <row r="103" spans="1:10" x14ac:dyDescent="0.25">
      <c r="A103" s="28" t="s">
        <v>60</v>
      </c>
      <c r="B103" s="15" t="s">
        <v>42</v>
      </c>
      <c r="C103" s="10"/>
      <c r="D103" s="148">
        <v>43714000</v>
      </c>
      <c r="E103" s="136">
        <v>-148710000</v>
      </c>
      <c r="F103" s="137">
        <f>(D103/E92)</f>
        <v>99.42027205593044</v>
      </c>
      <c r="G103" s="137">
        <f>(E103/G92)</f>
        <v>-337.20859041775225</v>
      </c>
      <c r="H103" s="141">
        <v>26241000</v>
      </c>
      <c r="I103" s="147">
        <f>(H103/H92)</f>
        <v>59.202288586621783</v>
      </c>
    </row>
    <row r="104" spans="1:10" x14ac:dyDescent="0.25">
      <c r="A104" s="28" t="s">
        <v>61</v>
      </c>
      <c r="B104" s="15"/>
      <c r="C104" s="10"/>
      <c r="D104" s="148"/>
      <c r="E104" s="138"/>
      <c r="F104" s="137">
        <v>910</v>
      </c>
      <c r="G104" s="129"/>
      <c r="H104" s="129"/>
      <c r="I104" s="147"/>
    </row>
    <row r="105" spans="1:10" x14ac:dyDescent="0.25">
      <c r="A105" s="28" t="s">
        <v>62</v>
      </c>
      <c r="B105" s="15" t="s">
        <v>42</v>
      </c>
      <c r="C105" s="10"/>
      <c r="D105" s="148"/>
      <c r="E105" s="138"/>
      <c r="F105" s="137">
        <v>53.15</v>
      </c>
      <c r="G105" s="139">
        <v>59.18</v>
      </c>
      <c r="H105" s="129">
        <v>46.63</v>
      </c>
      <c r="I105" s="147"/>
    </row>
    <row r="106" spans="1:10" x14ac:dyDescent="0.25">
      <c r="A106" s="28" t="s">
        <v>131</v>
      </c>
      <c r="B106" s="15" t="s">
        <v>5</v>
      </c>
      <c r="C106" s="10"/>
      <c r="D106" s="179">
        <v>0.54</v>
      </c>
      <c r="E106" s="180">
        <v>0.61</v>
      </c>
      <c r="F106" s="137"/>
      <c r="G106" s="139"/>
      <c r="H106" s="181">
        <v>0.6331</v>
      </c>
      <c r="I106" s="147"/>
    </row>
    <row r="107" spans="1:10" ht="15.75" thickBot="1" x14ac:dyDescent="0.3">
      <c r="A107" s="46" t="s">
        <v>132</v>
      </c>
      <c r="B107" s="18" t="s">
        <v>42</v>
      </c>
      <c r="C107" s="47"/>
      <c r="D107" s="150">
        <f>(137597309+76395579)</f>
        <v>213992888</v>
      </c>
      <c r="E107" s="151">
        <f>(117316017+81295049)</f>
        <v>198611066</v>
      </c>
      <c r="F107" s="152">
        <f>(D107/E92)</f>
        <v>486.69147511081695</v>
      </c>
      <c r="G107" s="153">
        <f>(E107/G92)</f>
        <v>450.36216533674371</v>
      </c>
      <c r="H107" s="151">
        <f>(111768398+84432222)</f>
        <v>196200620</v>
      </c>
      <c r="I107" s="154">
        <f>(H107/H92)</f>
        <v>442.64798316047859</v>
      </c>
      <c r="J107" s="61" t="s">
        <v>111</v>
      </c>
    </row>
    <row r="108" spans="1:10" x14ac:dyDescent="0.25">
      <c r="A108" s="25"/>
      <c r="B108" s="15"/>
      <c r="C108" s="10"/>
      <c r="D108" s="42"/>
      <c r="E108" s="57"/>
      <c r="F108" s="56"/>
      <c r="G108" s="10"/>
    </row>
    <row r="109" spans="1:10" ht="15.75" thickBot="1" x14ac:dyDescent="0.3">
      <c r="A109" s="9"/>
    </row>
    <row r="110" spans="1:10" x14ac:dyDescent="0.25">
      <c r="A110" s="172" t="s">
        <v>102</v>
      </c>
      <c r="B110" s="173" t="s">
        <v>2</v>
      </c>
      <c r="C110" s="174" t="s">
        <v>3</v>
      </c>
    </row>
    <row r="111" spans="1:10" x14ac:dyDescent="0.25">
      <c r="A111" s="144" t="s">
        <v>119</v>
      </c>
      <c r="B111" s="133" t="s">
        <v>5</v>
      </c>
      <c r="C111" s="175"/>
    </row>
    <row r="112" spans="1:10" x14ac:dyDescent="0.25">
      <c r="A112" s="144" t="s">
        <v>120</v>
      </c>
      <c r="B112" s="133" t="s">
        <v>5</v>
      </c>
      <c r="C112" s="175"/>
    </row>
    <row r="113" spans="1:8" x14ac:dyDescent="0.25">
      <c r="A113" s="144" t="s">
        <v>121</v>
      </c>
      <c r="B113" s="133" t="s">
        <v>5</v>
      </c>
      <c r="C113" s="175"/>
      <c r="D113" s="61" t="s">
        <v>125</v>
      </c>
    </row>
    <row r="114" spans="1:8" x14ac:dyDescent="0.25">
      <c r="A114" s="144" t="s">
        <v>122</v>
      </c>
      <c r="B114" s="133"/>
      <c r="C114" s="175" t="s">
        <v>5</v>
      </c>
    </row>
    <row r="115" spans="1:8" ht="15.75" thickBot="1" x14ac:dyDescent="0.3">
      <c r="A115" s="176" t="s">
        <v>123</v>
      </c>
      <c r="B115" s="177" t="s">
        <v>5</v>
      </c>
      <c r="C115" s="178"/>
      <c r="D115" s="61" t="s">
        <v>126</v>
      </c>
    </row>
    <row r="116" spans="1:8" x14ac:dyDescent="0.25">
      <c r="A116" s="294" t="s">
        <v>64</v>
      </c>
      <c r="B116" s="301"/>
      <c r="C116" s="302"/>
      <c r="D116" s="296"/>
      <c r="E116" s="296"/>
      <c r="F116" s="296"/>
      <c r="G116" s="296"/>
      <c r="H116" s="10"/>
    </row>
    <row r="117" spans="1:8" x14ac:dyDescent="0.25">
      <c r="A117" s="295" t="s">
        <v>66</v>
      </c>
      <c r="B117" s="296"/>
      <c r="C117" s="296"/>
      <c r="D117" s="296"/>
      <c r="E117" s="296"/>
      <c r="F117" s="296"/>
      <c r="G117" s="296"/>
      <c r="H117" s="10"/>
    </row>
    <row r="118" spans="1:8" x14ac:dyDescent="0.25">
      <c r="A118" s="295" t="s">
        <v>67</v>
      </c>
      <c r="B118" s="296"/>
      <c r="C118" s="296"/>
      <c r="D118" s="296"/>
      <c r="E118" s="296"/>
      <c r="F118" s="296"/>
      <c r="G118" s="296"/>
      <c r="H118" s="10"/>
    </row>
    <row r="119" spans="1:8" x14ac:dyDescent="0.25">
      <c r="A119" s="295" t="s">
        <v>72</v>
      </c>
      <c r="B119" s="297"/>
      <c r="C119" s="297"/>
      <c r="D119" s="296"/>
      <c r="E119" s="296"/>
      <c r="F119" s="296"/>
      <c r="G119" s="296"/>
      <c r="H119" s="10"/>
    </row>
    <row r="120" spans="1:8" x14ac:dyDescent="0.25">
      <c r="A120" s="295" t="s">
        <v>97</v>
      </c>
      <c r="B120" s="298"/>
      <c r="C120" s="298"/>
      <c r="D120" s="296"/>
      <c r="E120" s="296"/>
      <c r="F120" s="296"/>
      <c r="G120" s="296"/>
      <c r="H120" s="10"/>
    </row>
    <row r="121" spans="1:8" ht="15.75" thickBot="1" x14ac:dyDescent="0.3">
      <c r="A121" s="304" t="s">
        <v>107</v>
      </c>
      <c r="B121" s="305"/>
      <c r="C121" s="298"/>
      <c r="D121" s="296"/>
      <c r="E121" s="296"/>
      <c r="F121" s="296"/>
      <c r="G121" s="296"/>
      <c r="H121" s="10"/>
    </row>
    <row r="122" spans="1:8" x14ac:dyDescent="0.25">
      <c r="A122" s="308" t="s">
        <v>86</v>
      </c>
      <c r="B122" s="312"/>
      <c r="C122" s="303"/>
      <c r="D122" s="296"/>
      <c r="E122" s="296"/>
      <c r="F122" s="296"/>
      <c r="G122" s="296"/>
      <c r="H122" s="10"/>
    </row>
    <row r="123" spans="1:8" ht="15.75" thickBot="1" x14ac:dyDescent="0.3">
      <c r="A123" s="309" t="s">
        <v>211</v>
      </c>
      <c r="B123" s="315">
        <f>(30/64)</f>
        <v>0.46875</v>
      </c>
      <c r="C123" s="303"/>
      <c r="D123" s="296"/>
      <c r="E123" s="296"/>
      <c r="F123" s="296"/>
      <c r="G123" s="296"/>
    </row>
    <row r="124" spans="1:8" x14ac:dyDescent="0.25">
      <c r="A124" s="306"/>
      <c r="B124" s="307"/>
      <c r="C124" s="298"/>
      <c r="D124" s="296"/>
      <c r="E124" s="296"/>
      <c r="F124" s="296"/>
      <c r="G124" s="296"/>
    </row>
    <row r="125" spans="1:8" x14ac:dyDescent="0.25">
      <c r="A125" s="300"/>
      <c r="B125" s="298"/>
      <c r="C125" s="298"/>
      <c r="D125" s="296"/>
      <c r="E125" s="296"/>
      <c r="F125" s="296"/>
      <c r="G125" s="296"/>
    </row>
    <row r="126" spans="1:8" x14ac:dyDescent="0.25">
      <c r="A126" s="296"/>
      <c r="B126" s="296"/>
      <c r="C126" s="296"/>
      <c r="D126" s="296"/>
      <c r="E126" s="296"/>
      <c r="F126" s="296"/>
      <c r="G126" s="296"/>
    </row>
    <row r="127" spans="1:8" x14ac:dyDescent="0.25">
      <c r="A127" s="299"/>
      <c r="B127" s="296"/>
      <c r="C127" s="296"/>
      <c r="D127" s="296"/>
      <c r="E127" s="296"/>
      <c r="F127" s="296"/>
      <c r="G127" s="296"/>
    </row>
    <row r="128" spans="1:8" x14ac:dyDescent="0.25">
      <c r="A128" s="296"/>
      <c r="B128" s="297"/>
      <c r="C128" s="297"/>
      <c r="D128" s="296"/>
      <c r="E128" s="296"/>
      <c r="F128" s="296"/>
      <c r="G128" s="296"/>
    </row>
    <row r="129" spans="1:8" x14ac:dyDescent="0.25">
      <c r="A129" s="300"/>
      <c r="B129" s="298"/>
      <c r="C129" s="298"/>
      <c r="D129" s="299"/>
      <c r="E129" s="296"/>
      <c r="F129" s="296"/>
      <c r="G129" s="296"/>
    </row>
    <row r="130" spans="1:8" x14ac:dyDescent="0.25">
      <c r="A130" s="76"/>
      <c r="B130" s="82"/>
      <c r="C130" s="82"/>
      <c r="D130" s="74"/>
      <c r="E130" s="74"/>
      <c r="F130" s="74"/>
      <c r="G130" s="74"/>
    </row>
    <row r="131" spans="1:8" x14ac:dyDescent="0.25">
      <c r="A131" s="76"/>
      <c r="B131" s="82"/>
      <c r="C131" s="82"/>
      <c r="D131" s="74"/>
      <c r="E131" s="74"/>
      <c r="F131" s="74"/>
      <c r="G131" s="74"/>
    </row>
    <row r="132" spans="1:8" x14ac:dyDescent="0.25">
      <c r="A132" s="76"/>
      <c r="B132" s="82"/>
      <c r="C132" s="82"/>
      <c r="D132" s="75"/>
      <c r="E132" s="75"/>
      <c r="F132" s="75"/>
      <c r="G132" s="75"/>
    </row>
    <row r="133" spans="1:8" x14ac:dyDescent="0.25">
      <c r="A133" s="74"/>
      <c r="B133" s="74"/>
      <c r="C133" s="74"/>
      <c r="D133" s="74"/>
      <c r="E133" s="74"/>
      <c r="F133" s="74"/>
      <c r="G133" s="74"/>
    </row>
    <row r="134" spans="1:8" x14ac:dyDescent="0.25">
      <c r="A134" s="74"/>
      <c r="B134" s="74"/>
      <c r="C134" s="74"/>
      <c r="D134" s="74"/>
      <c r="E134" s="74"/>
      <c r="F134" s="74"/>
      <c r="G134" s="74"/>
    </row>
    <row r="135" spans="1:8" x14ac:dyDescent="0.25">
      <c r="A135" s="75"/>
      <c r="B135" s="74"/>
      <c r="C135" s="74"/>
      <c r="D135" s="74"/>
      <c r="E135" s="74"/>
      <c r="F135" s="74"/>
      <c r="G135" s="74"/>
    </row>
    <row r="136" spans="1:8" x14ac:dyDescent="0.25">
      <c r="A136" s="74"/>
      <c r="B136" s="81"/>
      <c r="C136" s="81"/>
      <c r="D136" s="74"/>
      <c r="E136" s="74"/>
      <c r="F136" s="74"/>
      <c r="G136" s="74"/>
    </row>
    <row r="137" spans="1:8" x14ac:dyDescent="0.25">
      <c r="A137" s="76"/>
      <c r="B137" s="82"/>
      <c r="C137" s="82"/>
      <c r="D137" s="74"/>
      <c r="E137" s="74"/>
      <c r="F137" s="74"/>
      <c r="G137" s="74"/>
    </row>
    <row r="138" spans="1:8" x14ac:dyDescent="0.25">
      <c r="A138" s="76"/>
      <c r="B138" s="82"/>
      <c r="C138" s="82"/>
      <c r="D138" s="74"/>
      <c r="E138" s="74"/>
      <c r="F138" s="74"/>
      <c r="G138" s="74"/>
    </row>
    <row r="139" spans="1:8" x14ac:dyDescent="0.25">
      <c r="A139" s="76"/>
      <c r="B139" s="82"/>
      <c r="C139" s="82"/>
      <c r="D139" s="74"/>
      <c r="E139" s="74"/>
      <c r="F139" s="74"/>
      <c r="G139" s="74"/>
    </row>
    <row r="140" spans="1:8" x14ac:dyDescent="0.25">
      <c r="A140" s="76"/>
      <c r="B140" s="82"/>
      <c r="C140" s="82"/>
      <c r="D140" s="74"/>
      <c r="E140" s="74"/>
      <c r="F140" s="74"/>
      <c r="G140" s="74"/>
    </row>
    <row r="141" spans="1:8" x14ac:dyDescent="0.25">
      <c r="A141" s="76"/>
      <c r="B141" s="82"/>
      <c r="C141" s="82"/>
      <c r="D141" s="74"/>
      <c r="E141" s="74"/>
      <c r="F141" s="74"/>
      <c r="G141" s="74"/>
    </row>
    <row r="142" spans="1:8" x14ac:dyDescent="0.25">
      <c r="A142" s="76"/>
      <c r="B142" s="82"/>
      <c r="C142" s="82"/>
      <c r="D142" s="74"/>
      <c r="E142" s="74"/>
      <c r="F142" s="74"/>
      <c r="G142" s="76"/>
      <c r="H142" s="15"/>
    </row>
    <row r="143" spans="1:8" x14ac:dyDescent="0.25">
      <c r="A143" s="76"/>
      <c r="B143" s="82"/>
      <c r="C143" s="82"/>
      <c r="D143" s="74"/>
      <c r="E143" s="74"/>
      <c r="F143" s="74"/>
      <c r="G143" s="76"/>
      <c r="H143" s="15"/>
    </row>
    <row r="144" spans="1:8" x14ac:dyDescent="0.25">
      <c r="A144" s="76"/>
      <c r="B144" s="82"/>
      <c r="C144" s="82"/>
      <c r="D144" s="74"/>
      <c r="E144" s="74"/>
      <c r="F144" s="74"/>
      <c r="G144" s="74"/>
    </row>
    <row r="145" spans="1:8" x14ac:dyDescent="0.25">
      <c r="A145" s="76"/>
      <c r="B145" s="82"/>
      <c r="C145" s="82"/>
      <c r="D145" s="74"/>
      <c r="E145" s="74"/>
      <c r="F145" s="74"/>
      <c r="G145" s="74"/>
    </row>
    <row r="146" spans="1:8" x14ac:dyDescent="0.25">
      <c r="A146" s="76"/>
      <c r="B146" s="82"/>
      <c r="C146" s="82"/>
      <c r="D146" s="75"/>
      <c r="E146" s="75"/>
      <c r="F146" s="75"/>
      <c r="G146" s="74"/>
    </row>
    <row r="147" spans="1:8" x14ac:dyDescent="0.25">
      <c r="A147" s="74"/>
      <c r="B147" s="74"/>
      <c r="C147" s="74"/>
      <c r="D147" s="74"/>
      <c r="E147" s="74"/>
      <c r="F147" s="74"/>
      <c r="G147" s="74"/>
      <c r="H147" s="15"/>
    </row>
    <row r="148" spans="1:8" x14ac:dyDescent="0.25">
      <c r="A148" s="75"/>
      <c r="B148" s="74"/>
      <c r="C148" s="75"/>
      <c r="D148" s="74"/>
      <c r="E148" s="74"/>
      <c r="F148" s="74"/>
      <c r="G148" s="74"/>
    </row>
    <row r="149" spans="1:8" x14ac:dyDescent="0.25">
      <c r="A149" s="75"/>
      <c r="B149" s="74"/>
      <c r="C149" s="74"/>
      <c r="D149" s="74"/>
      <c r="E149" s="74"/>
      <c r="F149" s="74"/>
      <c r="G149" s="83"/>
    </row>
    <row r="150" spans="1:8" x14ac:dyDescent="0.25">
      <c r="A150" s="74"/>
      <c r="B150" s="81"/>
      <c r="C150" s="81"/>
      <c r="D150" s="75"/>
      <c r="E150" s="75"/>
      <c r="F150" s="75"/>
      <c r="G150" s="75"/>
    </row>
    <row r="151" spans="1:8" x14ac:dyDescent="0.25">
      <c r="A151" s="77"/>
      <c r="B151" s="82"/>
      <c r="C151" s="82"/>
      <c r="D151" s="84"/>
      <c r="E151" s="85"/>
      <c r="F151" s="85"/>
      <c r="G151" s="86"/>
    </row>
    <row r="152" spans="1:8" x14ac:dyDescent="0.25">
      <c r="A152" s="77"/>
      <c r="B152" s="82"/>
      <c r="C152" s="82"/>
      <c r="D152" s="84"/>
      <c r="E152" s="87"/>
      <c r="F152" s="87"/>
      <c r="G152" s="74"/>
    </row>
    <row r="153" spans="1:8" x14ac:dyDescent="0.25">
      <c r="A153" s="78"/>
      <c r="B153" s="82"/>
      <c r="C153" s="82"/>
      <c r="D153" s="88"/>
      <c r="E153" s="85"/>
      <c r="F153" s="85"/>
      <c r="G153" s="74"/>
    </row>
    <row r="154" spans="1:8" x14ac:dyDescent="0.25">
      <c r="A154" s="78"/>
      <c r="B154" s="82"/>
      <c r="C154" s="82"/>
      <c r="D154" s="88"/>
      <c r="E154" s="82"/>
      <c r="F154" s="82"/>
      <c r="G154" s="74"/>
    </row>
    <row r="155" spans="1:8" x14ac:dyDescent="0.25">
      <c r="A155" s="78"/>
      <c r="B155" s="77"/>
      <c r="C155" s="82"/>
      <c r="D155" s="88"/>
      <c r="E155" s="82"/>
      <c r="F155" s="82"/>
      <c r="G155" s="74"/>
    </row>
    <row r="156" spans="1:8" x14ac:dyDescent="0.25">
      <c r="A156" s="78"/>
      <c r="B156" s="82"/>
      <c r="C156" s="82"/>
      <c r="D156" s="88"/>
      <c r="E156" s="82"/>
      <c r="F156" s="82"/>
      <c r="G156" s="74"/>
    </row>
    <row r="157" spans="1:8" x14ac:dyDescent="0.25">
      <c r="A157" s="78"/>
      <c r="B157" s="82"/>
      <c r="C157" s="82"/>
      <c r="D157" s="88"/>
      <c r="E157" s="82"/>
      <c r="F157" s="82"/>
      <c r="G157" s="74"/>
    </row>
    <row r="158" spans="1:8" x14ac:dyDescent="0.25">
      <c r="A158" s="78"/>
      <c r="B158" s="82"/>
      <c r="C158" s="82"/>
      <c r="D158" s="88"/>
      <c r="E158" s="82"/>
      <c r="F158" s="82"/>
      <c r="G158" s="81"/>
      <c r="H158" s="36"/>
    </row>
    <row r="159" spans="1:8" x14ac:dyDescent="0.25">
      <c r="A159" s="78"/>
      <c r="B159" s="82"/>
      <c r="C159" s="82"/>
      <c r="D159" s="88"/>
      <c r="E159" s="82"/>
      <c r="F159" s="82"/>
      <c r="G159" s="81"/>
    </row>
    <row r="160" spans="1:8" x14ac:dyDescent="0.25">
      <c r="A160" s="78"/>
      <c r="B160" s="82"/>
      <c r="C160" s="82"/>
      <c r="D160" s="88"/>
      <c r="E160" s="82"/>
      <c r="F160" s="82"/>
      <c r="G160" s="81"/>
    </row>
    <row r="161" spans="1:7" x14ac:dyDescent="0.25">
      <c r="A161" s="78"/>
      <c r="B161" s="82"/>
      <c r="C161" s="82"/>
      <c r="D161" s="88"/>
      <c r="E161" s="82"/>
      <c r="F161" s="82"/>
      <c r="G161" s="81"/>
    </row>
    <row r="162" spans="1:7" x14ac:dyDescent="0.25">
      <c r="A162" s="78"/>
      <c r="B162" s="82"/>
      <c r="C162" s="82"/>
      <c r="D162" s="88"/>
      <c r="E162" s="82"/>
      <c r="F162" s="82"/>
      <c r="G162" s="74"/>
    </row>
    <row r="163" spans="1:7" x14ac:dyDescent="0.25">
      <c r="A163" s="77"/>
      <c r="B163" s="82"/>
      <c r="C163" s="82"/>
      <c r="D163" s="84"/>
      <c r="E163" s="89"/>
      <c r="F163" s="89"/>
      <c r="G163" s="74"/>
    </row>
    <row r="164" spans="1:7" x14ac:dyDescent="0.25">
      <c r="A164" s="78"/>
      <c r="B164" s="82"/>
      <c r="C164" s="82"/>
      <c r="D164" s="88"/>
      <c r="E164" s="82"/>
      <c r="F164" s="82"/>
      <c r="G164" s="74"/>
    </row>
    <row r="165" spans="1:7" x14ac:dyDescent="0.25">
      <c r="A165" s="78"/>
      <c r="B165" s="82"/>
      <c r="C165" s="82"/>
      <c r="D165" s="88"/>
      <c r="E165" s="82"/>
      <c r="F165" s="82"/>
      <c r="G165" s="74"/>
    </row>
    <row r="166" spans="1:7" x14ac:dyDescent="0.25">
      <c r="A166" s="78"/>
      <c r="B166" s="82"/>
      <c r="C166" s="82"/>
      <c r="D166" s="88"/>
      <c r="E166" s="82"/>
      <c r="F166" s="82"/>
      <c r="G166" s="74"/>
    </row>
    <row r="167" spans="1:7" x14ac:dyDescent="0.25">
      <c r="A167" s="78"/>
      <c r="B167" s="82"/>
      <c r="C167" s="82"/>
      <c r="D167" s="88"/>
      <c r="E167" s="82"/>
      <c r="F167" s="82"/>
      <c r="G167" s="74"/>
    </row>
    <row r="168" spans="1:7" x14ac:dyDescent="0.25">
      <c r="A168" s="78"/>
      <c r="B168" s="82"/>
      <c r="C168" s="82"/>
      <c r="D168" s="88"/>
      <c r="E168" s="82"/>
      <c r="F168" s="82"/>
      <c r="G168" s="74"/>
    </row>
    <row r="169" spans="1:7" x14ac:dyDescent="0.25">
      <c r="A169" s="77"/>
      <c r="B169" s="82"/>
      <c r="C169" s="82"/>
      <c r="D169" s="84"/>
      <c r="E169" s="90"/>
      <c r="F169" s="90"/>
      <c r="G169" s="74"/>
    </row>
    <row r="170" spans="1:7" x14ac:dyDescent="0.25">
      <c r="A170" s="79"/>
      <c r="B170" s="82"/>
      <c r="C170" s="82"/>
      <c r="D170" s="88"/>
      <c r="E170" s="74"/>
      <c r="F170" s="74"/>
      <c r="G170" s="74"/>
    </row>
    <row r="171" spans="1:7" x14ac:dyDescent="0.25">
      <c r="A171" s="79"/>
      <c r="B171" s="82"/>
      <c r="C171" s="82"/>
      <c r="D171" s="88"/>
      <c r="E171" s="74"/>
      <c r="F171" s="74"/>
      <c r="G171" s="74"/>
    </row>
    <row r="172" spans="1:7" x14ac:dyDescent="0.25">
      <c r="A172" s="79"/>
      <c r="B172" s="82"/>
      <c r="C172" s="82"/>
      <c r="D172" s="88"/>
      <c r="E172" s="74"/>
      <c r="F172" s="74"/>
      <c r="G172" s="74"/>
    </row>
    <row r="173" spans="1:7" x14ac:dyDescent="0.25">
      <c r="A173" s="79"/>
      <c r="B173" s="82"/>
      <c r="C173" s="82"/>
      <c r="D173" s="88"/>
      <c r="E173" s="74"/>
      <c r="F173" s="74"/>
      <c r="G173" s="74"/>
    </row>
    <row r="174" spans="1:7" x14ac:dyDescent="0.25">
      <c r="A174" s="79"/>
      <c r="B174" s="82"/>
      <c r="C174" s="82"/>
      <c r="D174" s="88"/>
      <c r="E174" s="74"/>
      <c r="F174" s="74"/>
      <c r="G174" s="74"/>
    </row>
    <row r="175" spans="1:7" x14ac:dyDescent="0.25">
      <c r="A175" s="77"/>
      <c r="B175" s="82"/>
      <c r="C175" s="82"/>
      <c r="D175" s="91"/>
      <c r="E175" s="74"/>
      <c r="F175" s="74"/>
      <c r="G175" s="74"/>
    </row>
    <row r="176" spans="1:7" x14ac:dyDescent="0.25">
      <c r="A176" s="76"/>
      <c r="B176" s="82"/>
      <c r="C176" s="82"/>
      <c r="D176" s="91"/>
      <c r="E176" s="74"/>
      <c r="F176" s="74"/>
      <c r="G176" s="74"/>
    </row>
    <row r="177" spans="1:7" x14ac:dyDescent="0.25">
      <c r="A177" s="77"/>
      <c r="B177" s="81"/>
      <c r="C177" s="81"/>
      <c r="D177" s="82"/>
      <c r="E177" s="74"/>
      <c r="F177" s="74"/>
      <c r="G177" s="74"/>
    </row>
    <row r="178" spans="1:7" x14ac:dyDescent="0.25">
      <c r="A178" s="76"/>
      <c r="B178" s="82"/>
      <c r="C178" s="82"/>
      <c r="D178" s="74"/>
      <c r="E178" s="74"/>
      <c r="F178" s="74"/>
      <c r="G178" s="74"/>
    </row>
    <row r="179" spans="1:7" x14ac:dyDescent="0.25">
      <c r="A179" s="76"/>
      <c r="B179" s="82"/>
      <c r="C179" s="82"/>
      <c r="D179" s="74"/>
      <c r="E179" s="74"/>
      <c r="F179" s="74"/>
      <c r="G179" s="74"/>
    </row>
    <row r="180" spans="1:7" x14ac:dyDescent="0.25">
      <c r="A180" s="77"/>
      <c r="B180" s="82"/>
      <c r="C180" s="82"/>
      <c r="D180" s="92"/>
      <c r="E180" s="75"/>
      <c r="F180" s="75"/>
      <c r="G180" s="74"/>
    </row>
    <row r="181" spans="1:7" x14ac:dyDescent="0.25">
      <c r="A181" s="76"/>
      <c r="B181" s="82"/>
      <c r="C181" s="82"/>
      <c r="D181" s="93"/>
      <c r="E181" s="94"/>
      <c r="F181" s="94"/>
      <c r="G181" s="74"/>
    </row>
    <row r="182" spans="1:7" x14ac:dyDescent="0.25">
      <c r="A182" s="76"/>
      <c r="B182" s="82"/>
      <c r="C182" s="82"/>
      <c r="D182" s="95"/>
      <c r="E182" s="94"/>
      <c r="F182" s="94"/>
      <c r="G182" s="74"/>
    </row>
    <row r="183" spans="1:7" x14ac:dyDescent="0.25">
      <c r="A183" s="76"/>
      <c r="B183" s="82"/>
      <c r="C183" s="82"/>
      <c r="D183" s="93"/>
      <c r="E183" s="94"/>
      <c r="F183" s="94"/>
      <c r="G183" s="74"/>
    </row>
    <row r="184" spans="1:7" x14ac:dyDescent="0.25">
      <c r="A184" s="76"/>
      <c r="B184" s="82"/>
      <c r="C184" s="82"/>
      <c r="D184" s="93"/>
      <c r="E184" s="94"/>
      <c r="F184" s="94"/>
      <c r="G184" s="74"/>
    </row>
    <row r="185" spans="1:7" x14ac:dyDescent="0.25">
      <c r="A185" s="76"/>
      <c r="B185" s="82"/>
      <c r="C185" s="82"/>
      <c r="D185" s="93"/>
      <c r="E185" s="94"/>
      <c r="F185" s="94"/>
      <c r="G185" s="74"/>
    </row>
    <row r="186" spans="1:7" x14ac:dyDescent="0.25">
      <c r="A186" s="76"/>
      <c r="B186" s="82"/>
      <c r="C186" s="82"/>
      <c r="D186" s="93"/>
      <c r="E186" s="92"/>
      <c r="F186" s="92"/>
      <c r="G186" s="74"/>
    </row>
    <row r="187" spans="1:7" x14ac:dyDescent="0.25">
      <c r="A187" s="76"/>
      <c r="B187" s="82"/>
      <c r="C187" s="82"/>
      <c r="D187" s="93"/>
      <c r="E187" s="74"/>
      <c r="F187" s="74"/>
      <c r="G187" s="74"/>
    </row>
    <row r="188" spans="1:7" x14ac:dyDescent="0.25">
      <c r="A188" s="76"/>
      <c r="B188" s="82"/>
      <c r="C188" s="82"/>
      <c r="D188" s="93"/>
      <c r="E188" s="74"/>
      <c r="F188" s="74"/>
      <c r="G188" s="74"/>
    </row>
    <row r="189" spans="1:7" x14ac:dyDescent="0.25">
      <c r="A189" s="77"/>
      <c r="B189" s="81"/>
      <c r="C189" s="81"/>
      <c r="D189" s="74"/>
      <c r="E189" s="74"/>
      <c r="F189" s="74"/>
      <c r="G189" s="74"/>
    </row>
    <row r="190" spans="1:7" x14ac:dyDescent="0.25">
      <c r="A190" s="76"/>
      <c r="B190" s="82"/>
      <c r="C190" s="82"/>
      <c r="D190" s="74"/>
      <c r="E190" s="74"/>
      <c r="F190" s="74"/>
      <c r="G190" s="74"/>
    </row>
    <row r="191" spans="1:7" x14ac:dyDescent="0.25">
      <c r="A191" s="77"/>
      <c r="B191" s="82"/>
      <c r="C191" s="82"/>
      <c r="D191" s="96"/>
      <c r="E191" s="96"/>
      <c r="F191" s="96"/>
      <c r="G191" s="74"/>
    </row>
    <row r="192" spans="1:7" x14ac:dyDescent="0.25">
      <c r="A192" s="76"/>
      <c r="B192" s="82"/>
      <c r="C192" s="82"/>
      <c r="D192" s="82"/>
      <c r="E192" s="74"/>
      <c r="F192" s="74"/>
      <c r="G192" s="74"/>
    </row>
    <row r="193" spans="1:8" x14ac:dyDescent="0.25">
      <c r="A193" s="77"/>
      <c r="B193" s="82"/>
      <c r="C193" s="82"/>
      <c r="D193" s="74"/>
      <c r="E193" s="74"/>
      <c r="F193" s="74"/>
      <c r="G193" s="74"/>
    </row>
    <row r="194" spans="1:8" x14ac:dyDescent="0.25">
      <c r="A194" s="77"/>
      <c r="B194" s="74"/>
      <c r="C194" s="74"/>
      <c r="D194" s="74"/>
      <c r="E194" s="74"/>
      <c r="F194" s="74"/>
      <c r="G194" s="74"/>
    </row>
    <row r="195" spans="1:8" x14ac:dyDescent="0.25">
      <c r="A195" s="75"/>
      <c r="B195" s="74"/>
      <c r="C195" s="74"/>
      <c r="D195" s="74"/>
      <c r="E195" s="74"/>
      <c r="F195" s="74"/>
      <c r="G195" s="74"/>
    </row>
    <row r="196" spans="1:8" x14ac:dyDescent="0.25">
      <c r="A196" s="74"/>
      <c r="B196" s="81"/>
      <c r="C196" s="81"/>
      <c r="D196" s="75"/>
      <c r="E196" s="74"/>
      <c r="F196" s="74"/>
      <c r="G196" s="74"/>
    </row>
    <row r="197" spans="1:8" x14ac:dyDescent="0.25">
      <c r="A197" s="78"/>
      <c r="B197" s="82"/>
      <c r="C197" s="82"/>
      <c r="D197" s="93"/>
      <c r="E197" s="97"/>
      <c r="F197" s="97"/>
      <c r="G197" s="74"/>
    </row>
    <row r="198" spans="1:8" x14ac:dyDescent="0.25">
      <c r="A198" s="78"/>
      <c r="B198" s="74"/>
      <c r="C198" s="82"/>
      <c r="D198" s="96"/>
      <c r="E198" s="74"/>
      <c r="F198" s="74"/>
      <c r="G198" s="74"/>
    </row>
    <row r="199" spans="1:8" x14ac:dyDescent="0.25">
      <c r="A199" s="78"/>
      <c r="B199" s="82"/>
      <c r="C199" s="82"/>
      <c r="D199" s="93"/>
      <c r="E199" s="97"/>
      <c r="F199" s="97"/>
      <c r="G199" s="74"/>
    </row>
    <row r="200" spans="1:8" x14ac:dyDescent="0.25">
      <c r="A200" s="78"/>
      <c r="B200" s="82"/>
      <c r="C200" s="82"/>
      <c r="D200" s="96"/>
      <c r="E200" s="74"/>
      <c r="F200" s="74"/>
      <c r="G200" s="74"/>
    </row>
    <row r="201" spans="1:8" x14ac:dyDescent="0.25">
      <c r="A201" s="78"/>
      <c r="B201" s="82"/>
      <c r="C201" s="82"/>
      <c r="D201" s="96"/>
      <c r="E201" s="74"/>
      <c r="F201" s="74"/>
      <c r="G201" s="74"/>
    </row>
    <row r="202" spans="1:8" x14ac:dyDescent="0.25">
      <c r="A202" s="78"/>
      <c r="B202" s="82"/>
      <c r="C202" s="82"/>
      <c r="D202" s="96"/>
      <c r="E202" s="74"/>
      <c r="F202" s="74"/>
      <c r="G202" s="74"/>
    </row>
    <row r="203" spans="1:8" x14ac:dyDescent="0.25">
      <c r="A203" s="78"/>
      <c r="B203" s="74"/>
      <c r="C203" s="74"/>
      <c r="D203" s="74"/>
      <c r="E203" s="74"/>
      <c r="F203" s="74"/>
      <c r="G203" s="74"/>
    </row>
    <row r="204" spans="1:8" x14ac:dyDescent="0.25">
      <c r="A204" s="75"/>
      <c r="B204" s="74"/>
      <c r="C204" s="74"/>
      <c r="D204" s="74"/>
      <c r="E204" s="74"/>
      <c r="F204" s="74"/>
      <c r="G204" s="74"/>
    </row>
    <row r="205" spans="1:8" x14ac:dyDescent="0.25">
      <c r="A205" s="75"/>
      <c r="B205" s="75"/>
      <c r="C205" s="75"/>
      <c r="D205" s="75"/>
      <c r="E205" s="75"/>
      <c r="F205" s="75"/>
      <c r="G205" s="75"/>
      <c r="H205" s="80"/>
    </row>
    <row r="206" spans="1:8" x14ac:dyDescent="0.25">
      <c r="A206" s="75"/>
      <c r="B206" s="82"/>
      <c r="C206" s="74"/>
      <c r="D206" s="93"/>
      <c r="E206" s="93"/>
      <c r="F206" s="98"/>
      <c r="G206" s="75"/>
    </row>
    <row r="207" spans="1:8" x14ac:dyDescent="0.25">
      <c r="A207" s="75"/>
      <c r="B207" s="82"/>
      <c r="C207" s="74"/>
      <c r="D207" s="93"/>
      <c r="E207" s="93"/>
      <c r="F207" s="98"/>
      <c r="G207" s="75"/>
    </row>
    <row r="208" spans="1:8" x14ac:dyDescent="0.25">
      <c r="A208" s="75"/>
      <c r="B208" s="82"/>
      <c r="C208" s="74"/>
      <c r="D208" s="93"/>
      <c r="E208" s="93"/>
      <c r="F208" s="98"/>
      <c r="G208" s="75"/>
    </row>
    <row r="209" spans="1:7" x14ac:dyDescent="0.25">
      <c r="A209" s="75"/>
      <c r="B209" s="82"/>
      <c r="C209" s="74"/>
      <c r="D209" s="93"/>
      <c r="E209" s="93"/>
      <c r="F209" s="98"/>
      <c r="G209" s="75"/>
    </row>
    <row r="210" spans="1:7" x14ac:dyDescent="0.25">
      <c r="A210" s="75"/>
      <c r="B210" s="82"/>
      <c r="C210" s="74"/>
      <c r="D210" s="93"/>
      <c r="E210" s="93"/>
      <c r="F210" s="98"/>
      <c r="G210" s="75"/>
    </row>
    <row r="211" spans="1:7" x14ac:dyDescent="0.25">
      <c r="A211" s="75"/>
      <c r="B211" s="82"/>
      <c r="C211" s="74"/>
      <c r="D211" s="93"/>
      <c r="E211" s="93"/>
      <c r="F211" s="99"/>
      <c r="G211" s="74"/>
    </row>
    <row r="212" spans="1:7" x14ac:dyDescent="0.25">
      <c r="A212" s="75"/>
      <c r="B212" s="82"/>
      <c r="C212" s="74"/>
      <c r="D212" s="93"/>
      <c r="E212" s="100"/>
      <c r="F212" s="99"/>
      <c r="G212" s="74"/>
    </row>
    <row r="213" spans="1:7" x14ac:dyDescent="0.25">
      <c r="A213" s="75"/>
      <c r="B213" s="82"/>
      <c r="C213" s="74"/>
      <c r="D213" s="93"/>
      <c r="E213" s="100"/>
      <c r="F213" s="100"/>
      <c r="G213" s="74"/>
    </row>
    <row r="214" spans="1:7" x14ac:dyDescent="0.25">
      <c r="A214" s="75"/>
      <c r="B214" s="82"/>
      <c r="C214" s="74"/>
      <c r="D214" s="93"/>
      <c r="E214" s="100"/>
      <c r="F214" s="99"/>
      <c r="G214" s="74"/>
    </row>
    <row r="215" spans="1:7" x14ac:dyDescent="0.25">
      <c r="A215" s="75"/>
      <c r="B215" s="82"/>
      <c r="C215" s="74"/>
      <c r="D215" s="93"/>
      <c r="E215" s="100"/>
      <c r="F215" s="99"/>
      <c r="G215" s="74"/>
    </row>
    <row r="216" spans="1:7" x14ac:dyDescent="0.25">
      <c r="A216" s="75"/>
      <c r="B216" s="82"/>
      <c r="C216" s="74"/>
      <c r="D216" s="93"/>
      <c r="E216" s="100"/>
      <c r="F216" s="99"/>
      <c r="G216" s="74"/>
    </row>
    <row r="217" spans="1:7" x14ac:dyDescent="0.25">
      <c r="A217" s="75"/>
      <c r="B217" s="82"/>
      <c r="C217" s="74"/>
      <c r="D217" s="93"/>
      <c r="E217" s="100"/>
      <c r="F217" s="99"/>
      <c r="G217" s="74"/>
    </row>
    <row r="218" spans="1:7" x14ac:dyDescent="0.25">
      <c r="A218" s="75"/>
      <c r="B218" s="82"/>
      <c r="C218" s="74"/>
      <c r="D218" s="93"/>
      <c r="E218" s="100"/>
      <c r="F218" s="99"/>
      <c r="G218" s="74"/>
    </row>
    <row r="219" spans="1:7" x14ac:dyDescent="0.25">
      <c r="A219" s="74"/>
      <c r="B219" s="74"/>
      <c r="C219" s="74"/>
      <c r="D219" s="74"/>
      <c r="E219" s="74"/>
      <c r="F219" s="74"/>
      <c r="G219" s="74"/>
    </row>
    <row r="220" spans="1:7" x14ac:dyDescent="0.25">
      <c r="A220" s="75"/>
      <c r="B220" s="74"/>
      <c r="C220" s="74"/>
      <c r="D220" s="75"/>
      <c r="E220" s="74"/>
      <c r="F220" s="74"/>
      <c r="G220" s="74"/>
    </row>
    <row r="221" spans="1:7" x14ac:dyDescent="0.25">
      <c r="A221" s="75"/>
      <c r="B221" s="75"/>
      <c r="C221" s="75"/>
      <c r="D221" s="101"/>
      <c r="E221" s="74"/>
      <c r="F221" s="74"/>
      <c r="G221" s="74"/>
    </row>
    <row r="222" spans="1:7" x14ac:dyDescent="0.25">
      <c r="A222" s="75"/>
      <c r="B222" s="75"/>
      <c r="C222" s="75"/>
      <c r="D222" s="102"/>
      <c r="E222" s="74"/>
      <c r="F222" s="74"/>
      <c r="G222" s="74"/>
    </row>
    <row r="223" spans="1:7" x14ac:dyDescent="0.25">
      <c r="A223" s="75"/>
      <c r="B223" s="75"/>
      <c r="C223" s="75"/>
      <c r="D223" s="82"/>
      <c r="E223" s="74"/>
      <c r="F223" s="74"/>
      <c r="G223" s="74"/>
    </row>
    <row r="224" spans="1:7" x14ac:dyDescent="0.25">
      <c r="A224" s="75"/>
      <c r="B224" s="75"/>
      <c r="C224" s="75"/>
      <c r="D224" s="82"/>
      <c r="E224" s="74"/>
      <c r="F224" s="74"/>
      <c r="G224" s="74"/>
    </row>
    <row r="225" spans="1:7" x14ac:dyDescent="0.25">
      <c r="A225" s="75"/>
      <c r="B225" s="75"/>
      <c r="C225" s="75"/>
      <c r="D225" s="102"/>
      <c r="E225" s="74"/>
      <c r="F225" s="74"/>
      <c r="G225" s="74"/>
    </row>
    <row r="226" spans="1:7" x14ac:dyDescent="0.25">
      <c r="A226" s="75"/>
      <c r="B226" s="75"/>
      <c r="C226" s="75"/>
      <c r="D226" s="82"/>
      <c r="E226" s="74"/>
      <c r="F226" s="74"/>
      <c r="G226" s="74"/>
    </row>
    <row r="227" spans="1:7" x14ac:dyDescent="0.25">
      <c r="A227" s="74"/>
      <c r="B227" s="74"/>
      <c r="C227" s="74"/>
      <c r="D227" s="74"/>
      <c r="E227" s="74"/>
      <c r="F227" s="74"/>
      <c r="G227" s="74"/>
    </row>
    <row r="228" spans="1:7" x14ac:dyDescent="0.25">
      <c r="A228" s="74"/>
      <c r="B228" s="74"/>
      <c r="C228" s="74"/>
      <c r="D228" s="74"/>
      <c r="E228" s="74"/>
      <c r="F228" s="74"/>
      <c r="G228" s="74"/>
    </row>
    <row r="229" spans="1:7" x14ac:dyDescent="0.25">
      <c r="A229" s="74"/>
      <c r="B229" s="74"/>
      <c r="C229" s="74"/>
      <c r="D229" s="74"/>
      <c r="E229" s="74"/>
      <c r="F229" s="74"/>
      <c r="G229" s="74"/>
    </row>
    <row r="230" spans="1:7" x14ac:dyDescent="0.25">
      <c r="A230" s="75"/>
      <c r="B230" s="74"/>
      <c r="C230" s="74"/>
      <c r="D230" s="74"/>
      <c r="E230" s="74"/>
      <c r="F230" s="74"/>
      <c r="G230" s="74"/>
    </row>
    <row r="231" spans="1:7" x14ac:dyDescent="0.25">
      <c r="A231" s="103"/>
      <c r="B231" s="74"/>
      <c r="C231" s="74"/>
      <c r="D231" s="74"/>
      <c r="E231" s="74"/>
      <c r="F231" s="74"/>
      <c r="G231" s="74"/>
    </row>
    <row r="232" spans="1:7" x14ac:dyDescent="0.25">
      <c r="A232" s="103"/>
      <c r="B232" s="74"/>
      <c r="C232" s="74"/>
      <c r="D232" s="74"/>
      <c r="E232" s="74"/>
      <c r="F232" s="74"/>
      <c r="G232" s="74"/>
    </row>
    <row r="233" spans="1:7" x14ac:dyDescent="0.25">
      <c r="A233" s="74"/>
      <c r="B233" s="74"/>
      <c r="C233" s="74"/>
      <c r="D233" s="74"/>
      <c r="E233" s="74"/>
      <c r="F233" s="74"/>
      <c r="G233" s="74"/>
    </row>
    <row r="234" spans="1:7" x14ac:dyDescent="0.25">
      <c r="A234" s="74"/>
      <c r="B234" s="74"/>
      <c r="C234" s="74"/>
      <c r="D234" s="74"/>
      <c r="E234" s="74"/>
      <c r="F234" s="74"/>
      <c r="G234" s="74"/>
    </row>
    <row r="235" spans="1:7" x14ac:dyDescent="0.25">
      <c r="A235" s="74"/>
      <c r="B235" s="74"/>
      <c r="C235" s="74"/>
      <c r="D235" s="74"/>
      <c r="E235" s="74"/>
      <c r="F235" s="74"/>
      <c r="G235" s="74"/>
    </row>
    <row r="236" spans="1:7" x14ac:dyDescent="0.25">
      <c r="A236" s="74"/>
      <c r="B236" s="74"/>
      <c r="C236" s="74"/>
      <c r="D236" s="74"/>
      <c r="E236" s="74"/>
      <c r="F236" s="74"/>
      <c r="G236" s="74"/>
    </row>
    <row r="237" spans="1:7" x14ac:dyDescent="0.25">
      <c r="A237" s="74"/>
      <c r="B237" s="74"/>
      <c r="C237" s="74"/>
      <c r="D237" s="74"/>
      <c r="E237" s="74"/>
      <c r="F237" s="74"/>
      <c r="G237" s="74"/>
    </row>
  </sheetData>
  <hyperlinks>
    <hyperlink ref="D24" r:id="rId1" xr:uid="{00000000-0004-0000-0000-000000000000}"/>
    <hyperlink ref="D18" r:id="rId2" xr:uid="{00000000-0004-0000-0000-000001000000}"/>
    <hyperlink ref="D19" r:id="rId3" xr:uid="{00000000-0004-0000-0000-000002000000}"/>
    <hyperlink ref="A119" r:id="rId4" xr:uid="{00000000-0004-0000-0000-000003000000}"/>
    <hyperlink ref="A120" r:id="rId5" xr:uid="{00000000-0004-0000-0000-000004000000}"/>
    <hyperlink ref="A118" r:id="rId6" location="11;Residuos%20s%C3%B3lidos%20urbanos%20recogidos" xr:uid="{00000000-0004-0000-0000-000005000000}"/>
    <hyperlink ref="H36" r:id="rId7" location="11;Residuos%20s%C3%B3lidos%20urbanos%20recogidos" xr:uid="{00000000-0004-0000-0000-000006000000}"/>
    <hyperlink ref="H68" r:id="rId8" location="10;Contenedores%20para%20recogida%20de%20residuos" xr:uid="{00000000-0004-0000-0000-000007000000}"/>
    <hyperlink ref="A121" r:id="rId9" location="10;Contenedores%20para%20recogida%20de%20residuos" xr:uid="{00000000-0004-0000-0000-000008000000}"/>
    <hyperlink ref="J107" r:id="rId10" xr:uid="{00000000-0004-0000-0000-000009000000}"/>
    <hyperlink ref="D113" r:id="rId11" xr:uid="{00000000-0004-0000-0000-00000A000000}"/>
    <hyperlink ref="D115" r:id="rId12" xr:uid="{00000000-0004-0000-0000-00000B000000}"/>
    <hyperlink ref="D10" r:id="rId13" xr:uid="{00000000-0004-0000-0000-00000C000000}"/>
  </hyperlinks>
  <printOptions gridLines="1"/>
  <pageMargins left="0.70866141732283472" right="0.70866141732283472" top="0.74803149606299213" bottom="0.74803149606299213" header="0.31496062992125984" footer="0.31496062992125984"/>
  <pageSetup paperSize="9" scale="9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121"/>
  <sheetViews>
    <sheetView topLeftCell="A97" zoomScaleNormal="100" workbookViewId="0">
      <selection activeCell="B121" sqref="B121"/>
    </sheetView>
  </sheetViews>
  <sheetFormatPr baseColWidth="10" defaultRowHeight="15" x14ac:dyDescent="0.25"/>
  <cols>
    <col min="1" max="1" width="91.42578125" customWidth="1"/>
    <col min="3" max="3" width="12.140625" customWidth="1"/>
    <col min="4" max="4" width="22.140625" customWidth="1"/>
    <col min="5" max="5" width="21.42578125" customWidth="1"/>
    <col min="6" max="6" width="13.5703125" customWidth="1"/>
    <col min="7" max="7" width="15" bestFit="1" customWidth="1"/>
    <col min="8" max="8" width="15.5703125" bestFit="1" customWidth="1"/>
  </cols>
  <sheetData>
    <row r="3" spans="1:4" ht="15.75" thickBot="1" x14ac:dyDescent="0.3"/>
    <row r="4" spans="1:4" x14ac:dyDescent="0.25">
      <c r="A4" s="3"/>
      <c r="B4" s="4"/>
      <c r="C4" s="5"/>
    </row>
    <row r="5" spans="1:4" x14ac:dyDescent="0.25">
      <c r="A5" s="6" t="s">
        <v>0</v>
      </c>
      <c r="B5" s="7" t="s">
        <v>74</v>
      </c>
      <c r="C5" s="8"/>
      <c r="D5" s="2" t="s">
        <v>88</v>
      </c>
    </row>
    <row r="6" spans="1:4" ht="15.75" thickBot="1" x14ac:dyDescent="0.3">
      <c r="A6" s="9"/>
      <c r="B6" s="10"/>
      <c r="C6" s="8"/>
    </row>
    <row r="7" spans="1:4" x14ac:dyDescent="0.25">
      <c r="A7" s="11" t="s">
        <v>1</v>
      </c>
      <c r="B7" s="4"/>
      <c r="C7" s="5"/>
    </row>
    <row r="8" spans="1:4" x14ac:dyDescent="0.25">
      <c r="A8" s="9"/>
      <c r="B8" s="12" t="s">
        <v>2</v>
      </c>
      <c r="C8" s="13" t="s">
        <v>3</v>
      </c>
    </row>
    <row r="9" spans="1:4" x14ac:dyDescent="0.25">
      <c r="A9" s="14" t="s">
        <v>4</v>
      </c>
      <c r="B9" s="15"/>
      <c r="C9" s="16" t="s">
        <v>5</v>
      </c>
    </row>
    <row r="10" spans="1:4" x14ac:dyDescent="0.25">
      <c r="A10" s="14" t="s">
        <v>6</v>
      </c>
      <c r="B10" s="15"/>
      <c r="C10" s="16" t="s">
        <v>5</v>
      </c>
    </row>
    <row r="11" spans="1:4" x14ac:dyDescent="0.25">
      <c r="A11" s="14" t="s">
        <v>7</v>
      </c>
      <c r="B11" s="15"/>
      <c r="C11" s="16" t="s">
        <v>5</v>
      </c>
    </row>
    <row r="12" spans="1:4" x14ac:dyDescent="0.25">
      <c r="A12" s="14" t="s">
        <v>8</v>
      </c>
      <c r="B12" s="15"/>
      <c r="C12" s="16" t="s">
        <v>5</v>
      </c>
    </row>
    <row r="13" spans="1:4" ht="15.75" thickBot="1" x14ac:dyDescent="0.3">
      <c r="A13" s="17" t="s">
        <v>9</v>
      </c>
      <c r="B13" s="18"/>
      <c r="C13" s="19" t="s">
        <v>5</v>
      </c>
    </row>
    <row r="14" spans="1:4" ht="15.75" thickBot="1" x14ac:dyDescent="0.3">
      <c r="A14" s="20"/>
      <c r="B14" s="10"/>
      <c r="C14" s="10"/>
      <c r="D14" s="10"/>
    </row>
    <row r="15" spans="1:4" x14ac:dyDescent="0.25">
      <c r="A15" s="11" t="s">
        <v>11</v>
      </c>
      <c r="B15" s="21"/>
      <c r="C15" s="5"/>
    </row>
    <row r="16" spans="1:4" x14ac:dyDescent="0.25">
      <c r="A16" s="9"/>
      <c r="B16" s="12" t="s">
        <v>2</v>
      </c>
      <c r="C16" s="13" t="s">
        <v>3</v>
      </c>
    </row>
    <row r="17" spans="1:8" x14ac:dyDescent="0.25">
      <c r="A17" s="14" t="s">
        <v>4</v>
      </c>
      <c r="B17" s="15"/>
      <c r="C17" s="16" t="s">
        <v>5</v>
      </c>
      <c r="D17" s="1"/>
    </row>
    <row r="18" spans="1:8" x14ac:dyDescent="0.25">
      <c r="A18" s="14" t="s">
        <v>6</v>
      </c>
      <c r="B18" s="15" t="s">
        <v>5</v>
      </c>
      <c r="C18" s="16"/>
      <c r="D18" s="61" t="s">
        <v>113</v>
      </c>
    </row>
    <row r="19" spans="1:8" x14ac:dyDescent="0.25">
      <c r="A19" s="14" t="s">
        <v>7</v>
      </c>
      <c r="B19" s="15" t="s">
        <v>5</v>
      </c>
      <c r="C19" s="16"/>
      <c r="D19" s="61" t="s">
        <v>112</v>
      </c>
    </row>
    <row r="20" spans="1:8" ht="15.75" thickBot="1" x14ac:dyDescent="0.3">
      <c r="A20" s="17" t="s">
        <v>8</v>
      </c>
      <c r="B20" s="18"/>
      <c r="C20" s="19" t="s">
        <v>5</v>
      </c>
      <c r="D20" s="1"/>
      <c r="E20" s="1"/>
      <c r="F20" s="1"/>
      <c r="G20" s="1"/>
    </row>
    <row r="21" spans="1:8" x14ac:dyDescent="0.25">
      <c r="A21" s="9"/>
      <c r="B21" s="10"/>
      <c r="C21" s="10"/>
    </row>
    <row r="22" spans="1:8" ht="15.75" thickBot="1" x14ac:dyDescent="0.3">
      <c r="A22" s="9"/>
      <c r="B22" s="10"/>
      <c r="C22" s="10"/>
    </row>
    <row r="23" spans="1:8" x14ac:dyDescent="0.25">
      <c r="A23" s="11" t="s">
        <v>12</v>
      </c>
      <c r="B23" s="21"/>
      <c r="C23" s="5"/>
      <c r="D23" s="61"/>
    </row>
    <row r="24" spans="1:8" x14ac:dyDescent="0.25">
      <c r="A24" s="9"/>
      <c r="B24" s="12" t="s">
        <v>2</v>
      </c>
      <c r="C24" s="13" t="s">
        <v>3</v>
      </c>
      <c r="D24" s="61" t="s">
        <v>114</v>
      </c>
    </row>
    <row r="25" spans="1:8" x14ac:dyDescent="0.25">
      <c r="A25" s="14" t="s">
        <v>4</v>
      </c>
      <c r="B25" s="15" t="s">
        <v>5</v>
      </c>
      <c r="C25" s="16"/>
    </row>
    <row r="26" spans="1:8" x14ac:dyDescent="0.25">
      <c r="A26" s="14" t="s">
        <v>6</v>
      </c>
      <c r="B26" s="15" t="s">
        <v>5</v>
      </c>
      <c r="C26" s="16"/>
    </row>
    <row r="27" spans="1:8" x14ac:dyDescent="0.25">
      <c r="A27" s="14" t="s">
        <v>7</v>
      </c>
      <c r="B27" s="15"/>
      <c r="C27" s="16" t="s">
        <v>5</v>
      </c>
    </row>
    <row r="28" spans="1:8" x14ac:dyDescent="0.25">
      <c r="A28" s="14" t="s">
        <v>8</v>
      </c>
      <c r="B28" s="15" t="s">
        <v>5</v>
      </c>
      <c r="C28" s="16"/>
    </row>
    <row r="29" spans="1:8" x14ac:dyDescent="0.25">
      <c r="A29" s="14" t="s">
        <v>9</v>
      </c>
      <c r="B29" s="15"/>
      <c r="C29" s="16" t="s">
        <v>5</v>
      </c>
    </row>
    <row r="30" spans="1:8" x14ac:dyDescent="0.25">
      <c r="A30" s="14" t="s">
        <v>10</v>
      </c>
      <c r="B30" s="15" t="s">
        <v>5</v>
      </c>
      <c r="C30" s="16"/>
      <c r="E30" s="10"/>
      <c r="F30" s="10"/>
      <c r="G30" s="22"/>
      <c r="H30" s="15"/>
    </row>
    <row r="31" spans="1:8" x14ac:dyDescent="0.25">
      <c r="A31" s="14" t="s">
        <v>13</v>
      </c>
      <c r="B31" s="15" t="s">
        <v>5</v>
      </c>
      <c r="C31" s="16"/>
      <c r="E31" s="10"/>
      <c r="F31" s="10"/>
      <c r="G31" s="22"/>
      <c r="H31" s="15"/>
    </row>
    <row r="32" spans="1:8" x14ac:dyDescent="0.25">
      <c r="A32" s="14" t="s">
        <v>14</v>
      </c>
      <c r="B32" s="15" t="s">
        <v>5</v>
      </c>
      <c r="C32" s="16"/>
    </row>
    <row r="33" spans="1:8" x14ac:dyDescent="0.25">
      <c r="A33" s="14" t="s">
        <v>15</v>
      </c>
      <c r="B33" s="15"/>
      <c r="C33" s="16" t="s">
        <v>5</v>
      </c>
    </row>
    <row r="34" spans="1:8" ht="15.75" thickBot="1" x14ac:dyDescent="0.3">
      <c r="A34" s="17" t="s">
        <v>16</v>
      </c>
      <c r="B34" s="18"/>
      <c r="C34" s="19" t="s">
        <v>5</v>
      </c>
      <c r="D34" s="1"/>
      <c r="E34" s="1"/>
      <c r="F34" s="1"/>
    </row>
    <row r="35" spans="1:8" x14ac:dyDescent="0.25">
      <c r="A35" s="10"/>
      <c r="B35" s="10"/>
      <c r="C35" s="10"/>
      <c r="H35" s="15"/>
    </row>
    <row r="36" spans="1:8" ht="15.75" thickBot="1" x14ac:dyDescent="0.3">
      <c r="A36" s="23" t="s">
        <v>17</v>
      </c>
      <c r="B36" s="24"/>
      <c r="C36" s="25"/>
    </row>
    <row r="37" spans="1:8" ht="15.75" thickBot="1" x14ac:dyDescent="0.3">
      <c r="A37" s="11" t="s">
        <v>85</v>
      </c>
      <c r="B37" s="21"/>
      <c r="C37" s="4"/>
      <c r="D37" s="4"/>
      <c r="E37" s="4"/>
      <c r="F37" s="4"/>
      <c r="G37" s="26"/>
    </row>
    <row r="38" spans="1:8" x14ac:dyDescent="0.25">
      <c r="A38" s="9"/>
      <c r="B38" s="12" t="s">
        <v>2</v>
      </c>
      <c r="C38" s="12" t="s">
        <v>3</v>
      </c>
      <c r="D38" s="25" t="s">
        <v>18</v>
      </c>
      <c r="E38" s="25" t="s">
        <v>90</v>
      </c>
      <c r="F38" s="111">
        <v>42736</v>
      </c>
      <c r="G38" s="27"/>
    </row>
    <row r="39" spans="1:8" x14ac:dyDescent="0.25">
      <c r="A39" s="28" t="s">
        <v>21</v>
      </c>
      <c r="B39" s="15"/>
      <c r="C39" s="15"/>
      <c r="D39" s="29">
        <f>(D40+D51+D57)</f>
        <v>4948</v>
      </c>
      <c r="E39" s="30">
        <f>(D39/F40)*1000</f>
        <v>23.102387277812277</v>
      </c>
      <c r="F39" s="112" t="s">
        <v>20</v>
      </c>
      <c r="G39" s="31"/>
    </row>
    <row r="40" spans="1:8" ht="15.75" thickBot="1" x14ac:dyDescent="0.3">
      <c r="A40" s="28" t="s">
        <v>22</v>
      </c>
      <c r="B40" s="15"/>
      <c r="C40" s="15" t="s">
        <v>42</v>
      </c>
      <c r="D40" s="29">
        <f>SUM(D42:D50)</f>
        <v>4948</v>
      </c>
      <c r="E40" s="32">
        <f>(D40/F40)*1000</f>
        <v>23.102387277812277</v>
      </c>
      <c r="F40" s="113">
        <v>214177</v>
      </c>
      <c r="G40" s="8"/>
    </row>
    <row r="41" spans="1:8" x14ac:dyDescent="0.25">
      <c r="A41" s="33" t="s">
        <v>23</v>
      </c>
      <c r="B41" s="15"/>
      <c r="C41" s="15"/>
      <c r="D41" s="34"/>
      <c r="E41" s="30">
        <f>(D41/F40)*1000</f>
        <v>0</v>
      </c>
      <c r="F41" s="30"/>
      <c r="G41" s="8"/>
    </row>
    <row r="42" spans="1:8" x14ac:dyDescent="0.25">
      <c r="A42" s="33" t="s">
        <v>24</v>
      </c>
      <c r="B42" s="15"/>
      <c r="C42" s="15"/>
      <c r="D42" s="34"/>
      <c r="E42" s="15"/>
      <c r="F42" s="15"/>
      <c r="G42" s="8"/>
    </row>
    <row r="43" spans="1:8" x14ac:dyDescent="0.25">
      <c r="A43" s="33" t="s">
        <v>25</v>
      </c>
      <c r="B43" s="35"/>
      <c r="C43" s="15"/>
      <c r="D43" s="34"/>
      <c r="E43" s="15"/>
      <c r="F43" s="15"/>
      <c r="G43" s="8"/>
    </row>
    <row r="44" spans="1:8" x14ac:dyDescent="0.25">
      <c r="A44" s="33" t="s">
        <v>91</v>
      </c>
      <c r="B44" s="15" t="s">
        <v>42</v>
      </c>
      <c r="C44" s="15"/>
      <c r="D44" s="34">
        <v>2549</v>
      </c>
      <c r="E44" s="62">
        <f>(D44/F40)*1000</f>
        <v>11.901371295704021</v>
      </c>
      <c r="F44" s="15"/>
      <c r="G44" s="8"/>
      <c r="H44" t="s">
        <v>117</v>
      </c>
    </row>
    <row r="45" spans="1:8" x14ac:dyDescent="0.25">
      <c r="A45" s="33" t="s">
        <v>92</v>
      </c>
      <c r="B45" s="15" t="s">
        <v>42</v>
      </c>
      <c r="C45" s="15"/>
      <c r="D45" s="34">
        <v>2399</v>
      </c>
      <c r="E45" s="62">
        <f>(D45/F40)*1000</f>
        <v>11.201015982108256</v>
      </c>
      <c r="F45" s="15"/>
      <c r="G45" s="8"/>
    </row>
    <row r="46" spans="1:8" x14ac:dyDescent="0.25">
      <c r="A46" s="33" t="s">
        <v>28</v>
      </c>
      <c r="B46" s="15"/>
      <c r="C46" s="15"/>
      <c r="D46" s="34"/>
      <c r="E46" s="62">
        <f>(D46/F40)*1000</f>
        <v>0</v>
      </c>
      <c r="F46" s="15"/>
      <c r="G46" s="13"/>
      <c r="H46" s="36"/>
    </row>
    <row r="47" spans="1:8" x14ac:dyDescent="0.25">
      <c r="A47" s="33" t="s">
        <v>29</v>
      </c>
      <c r="B47" s="15"/>
      <c r="C47" s="15"/>
      <c r="D47" s="34"/>
      <c r="E47" s="15"/>
      <c r="F47" s="15"/>
      <c r="G47" s="13"/>
    </row>
    <row r="48" spans="1:8" x14ac:dyDescent="0.25">
      <c r="A48" s="33" t="s">
        <v>30</v>
      </c>
      <c r="B48" s="15"/>
      <c r="C48" s="15"/>
      <c r="D48" s="34"/>
      <c r="E48" s="15"/>
      <c r="F48" s="15"/>
      <c r="G48" s="13"/>
    </row>
    <row r="49" spans="1:7" x14ac:dyDescent="0.25">
      <c r="A49" s="33" t="s">
        <v>83</v>
      </c>
      <c r="B49" s="15"/>
      <c r="C49" s="15"/>
      <c r="D49" s="34"/>
      <c r="E49" s="15"/>
      <c r="F49" s="15"/>
      <c r="G49" s="13"/>
    </row>
    <row r="50" spans="1:7" x14ac:dyDescent="0.25">
      <c r="A50" s="33" t="s">
        <v>84</v>
      </c>
      <c r="B50" s="15"/>
      <c r="C50" s="15"/>
      <c r="D50" s="34"/>
      <c r="E50" s="15"/>
      <c r="F50" s="15"/>
      <c r="G50" s="8"/>
    </row>
    <row r="51" spans="1:7" x14ac:dyDescent="0.25">
      <c r="A51" s="28" t="s">
        <v>31</v>
      </c>
      <c r="B51" s="15"/>
      <c r="C51" s="15" t="s">
        <v>5</v>
      </c>
      <c r="D51" s="29"/>
      <c r="E51" s="37">
        <f>(D51/F40)*1000</f>
        <v>0</v>
      </c>
      <c r="F51" s="37"/>
      <c r="G51" s="8"/>
    </row>
    <row r="52" spans="1:7" x14ac:dyDescent="0.25">
      <c r="A52" s="33" t="s">
        <v>98</v>
      </c>
      <c r="B52" s="15"/>
      <c r="C52" s="15"/>
      <c r="D52" s="34"/>
      <c r="E52" s="15"/>
      <c r="F52" s="15"/>
      <c r="G52" s="8"/>
    </row>
    <row r="53" spans="1:7" x14ac:dyDescent="0.25">
      <c r="A53" s="33" t="s">
        <v>32</v>
      </c>
      <c r="B53" s="15"/>
      <c r="C53" s="15"/>
      <c r="D53" s="34"/>
      <c r="E53" s="15"/>
      <c r="F53" s="15"/>
      <c r="G53" s="8"/>
    </row>
    <row r="54" spans="1:7" x14ac:dyDescent="0.25">
      <c r="A54" s="33" t="s">
        <v>99</v>
      </c>
      <c r="B54" s="15"/>
      <c r="C54" s="15"/>
      <c r="D54" s="34"/>
      <c r="E54" s="15"/>
      <c r="F54" s="15"/>
      <c r="G54" s="8"/>
    </row>
    <row r="55" spans="1:7" x14ac:dyDescent="0.25">
      <c r="A55" s="33" t="s">
        <v>100</v>
      </c>
      <c r="B55" s="15"/>
      <c r="C55" s="15"/>
      <c r="D55" s="34"/>
      <c r="E55" s="15"/>
      <c r="F55" s="15"/>
      <c r="G55" s="8"/>
    </row>
    <row r="56" spans="1:7" x14ac:dyDescent="0.25">
      <c r="A56" s="33" t="s">
        <v>101</v>
      </c>
      <c r="B56" s="15"/>
      <c r="C56" s="15"/>
      <c r="D56" s="34"/>
      <c r="E56" s="15"/>
      <c r="F56" s="15"/>
      <c r="G56" s="8"/>
    </row>
    <row r="57" spans="1:7" x14ac:dyDescent="0.25">
      <c r="A57" s="28" t="s">
        <v>33</v>
      </c>
      <c r="B57" s="15"/>
      <c r="C57" s="15" t="s">
        <v>5</v>
      </c>
      <c r="D57" s="29">
        <f>SUM(D58:D62)</f>
        <v>0</v>
      </c>
      <c r="E57" s="38">
        <f>(D57/F40)*1000</f>
        <v>0</v>
      </c>
      <c r="F57" s="38"/>
      <c r="G57" s="8"/>
    </row>
    <row r="58" spans="1:7" x14ac:dyDescent="0.25">
      <c r="A58" s="39" t="s">
        <v>34</v>
      </c>
      <c r="B58" s="15"/>
      <c r="C58" s="15"/>
      <c r="D58" s="34"/>
      <c r="E58" s="10"/>
      <c r="F58" s="10"/>
      <c r="G58" s="8"/>
    </row>
    <row r="59" spans="1:7" x14ac:dyDescent="0.25">
      <c r="A59" s="39" t="s">
        <v>81</v>
      </c>
      <c r="B59" s="15"/>
      <c r="C59" s="15"/>
      <c r="D59" s="34"/>
      <c r="E59" s="10"/>
      <c r="F59" s="10"/>
      <c r="G59" s="8"/>
    </row>
    <row r="60" spans="1:7" ht="15.75" thickBot="1" x14ac:dyDescent="0.3">
      <c r="A60" s="194" t="s">
        <v>82</v>
      </c>
      <c r="B60" s="18"/>
      <c r="C60" s="18"/>
      <c r="D60" s="195"/>
      <c r="E60" s="47"/>
      <c r="F60" s="47"/>
      <c r="G60" s="48"/>
    </row>
    <row r="61" spans="1:7" x14ac:dyDescent="0.25">
      <c r="A61" s="39"/>
      <c r="B61" s="15"/>
      <c r="C61" s="15"/>
      <c r="D61" s="34"/>
      <c r="E61" s="10"/>
      <c r="F61" s="10"/>
      <c r="G61" s="10"/>
    </row>
    <row r="62" spans="1:7" ht="15.75" thickBot="1" x14ac:dyDescent="0.3">
      <c r="A62" s="39"/>
      <c r="B62" s="15"/>
      <c r="C62" s="15"/>
      <c r="D62" s="34"/>
      <c r="E62" s="10"/>
      <c r="F62" s="10"/>
      <c r="G62" s="10"/>
    </row>
    <row r="63" spans="1:7" x14ac:dyDescent="0.25">
      <c r="A63" s="185" t="s">
        <v>80</v>
      </c>
      <c r="B63" s="186"/>
      <c r="C63" s="196" t="s">
        <v>5</v>
      </c>
      <c r="D63" s="40"/>
      <c r="E63" s="10"/>
      <c r="F63" s="10"/>
      <c r="G63" s="10"/>
    </row>
    <row r="64" spans="1:7" x14ac:dyDescent="0.25">
      <c r="A64" s="14"/>
      <c r="B64" s="15"/>
      <c r="C64" s="16"/>
      <c r="D64" s="40"/>
      <c r="E64" s="10"/>
      <c r="F64" s="10"/>
      <c r="G64" s="10"/>
    </row>
    <row r="65" spans="1:11" x14ac:dyDescent="0.25">
      <c r="A65" s="28" t="s">
        <v>79</v>
      </c>
      <c r="B65" s="12" t="s">
        <v>2</v>
      </c>
      <c r="C65" s="13" t="s">
        <v>3</v>
      </c>
      <c r="D65" s="15"/>
      <c r="E65" s="10"/>
      <c r="F65" s="10"/>
      <c r="G65" s="10"/>
    </row>
    <row r="66" spans="1:11" ht="15.75" thickBot="1" x14ac:dyDescent="0.3">
      <c r="A66" s="17"/>
      <c r="B66" s="18"/>
      <c r="C66" s="19" t="s">
        <v>5</v>
      </c>
      <c r="D66" s="10"/>
      <c r="E66" s="10"/>
      <c r="F66" s="10"/>
      <c r="G66" s="10"/>
    </row>
    <row r="67" spans="1:11" ht="15.75" thickBot="1" x14ac:dyDescent="0.3">
      <c r="A67" s="14"/>
      <c r="B67" s="15"/>
      <c r="C67" s="15"/>
      <c r="D67" s="10"/>
      <c r="E67" s="10"/>
      <c r="F67" s="10"/>
      <c r="G67" s="10"/>
    </row>
    <row r="68" spans="1:11" x14ac:dyDescent="0.25">
      <c r="A68" s="185" t="s">
        <v>89</v>
      </c>
      <c r="B68" s="186"/>
      <c r="C68" s="186" t="s">
        <v>42</v>
      </c>
      <c r="D68" s="197" t="s">
        <v>63</v>
      </c>
      <c r="E68" s="64" t="s">
        <v>95</v>
      </c>
      <c r="F68" s="65"/>
      <c r="G68" s="10"/>
    </row>
    <row r="69" spans="1:11" x14ac:dyDescent="0.25">
      <c r="A69" s="14" t="s">
        <v>36</v>
      </c>
      <c r="B69" s="15"/>
      <c r="C69" s="15"/>
      <c r="D69" s="34">
        <f>SUM(D70:D75)</f>
        <v>2270</v>
      </c>
      <c r="E69" s="115">
        <f>(F40/D69)</f>
        <v>94.351101321585901</v>
      </c>
      <c r="F69" s="189"/>
      <c r="G69" s="10"/>
      <c r="H69" s="61" t="s">
        <v>115</v>
      </c>
      <c r="K69" t="s">
        <v>116</v>
      </c>
    </row>
    <row r="70" spans="1:11" x14ac:dyDescent="0.25">
      <c r="A70" s="14" t="s">
        <v>77</v>
      </c>
      <c r="B70" s="15"/>
      <c r="C70" s="15"/>
      <c r="D70" s="44"/>
      <c r="E70" s="115"/>
      <c r="F70" s="189"/>
      <c r="G70" s="10"/>
    </row>
    <row r="71" spans="1:11" x14ac:dyDescent="0.25">
      <c r="A71" s="14" t="s">
        <v>93</v>
      </c>
      <c r="B71" s="15" t="s">
        <v>5</v>
      </c>
      <c r="C71" s="15"/>
      <c r="D71" s="34">
        <v>903</v>
      </c>
      <c r="E71" s="116">
        <f>(F40/D71)</f>
        <v>237.18383167220375</v>
      </c>
      <c r="F71" s="189"/>
      <c r="G71" s="10"/>
    </row>
    <row r="72" spans="1:11" x14ac:dyDescent="0.25">
      <c r="A72" s="14" t="s">
        <v>94</v>
      </c>
      <c r="B72" s="15" t="s">
        <v>5</v>
      </c>
      <c r="C72" s="15"/>
      <c r="D72" s="34">
        <v>1367</v>
      </c>
      <c r="E72" s="116">
        <f>(F40/D72)</f>
        <v>156.676664228237</v>
      </c>
      <c r="F72" s="189"/>
      <c r="G72" s="10"/>
    </row>
    <row r="73" spans="1:11" x14ac:dyDescent="0.25">
      <c r="A73" s="14" t="s">
        <v>75</v>
      </c>
      <c r="B73" s="15"/>
      <c r="C73" s="15"/>
      <c r="D73" s="42"/>
      <c r="E73" s="43"/>
      <c r="F73" s="189"/>
      <c r="G73" s="10"/>
    </row>
    <row r="74" spans="1:11" x14ac:dyDescent="0.25">
      <c r="A74" s="14" t="s">
        <v>76</v>
      </c>
      <c r="B74" s="15"/>
      <c r="C74" s="15"/>
      <c r="D74" s="42"/>
      <c r="E74" s="41"/>
      <c r="F74" s="190"/>
      <c r="G74" s="10"/>
    </row>
    <row r="75" spans="1:11" x14ac:dyDescent="0.25">
      <c r="A75" s="14" t="s">
        <v>78</v>
      </c>
      <c r="B75" s="15"/>
      <c r="C75" s="15"/>
      <c r="D75" s="42"/>
      <c r="E75" s="10"/>
      <c r="F75" s="8"/>
      <c r="G75" s="10"/>
    </row>
    <row r="76" spans="1:11" x14ac:dyDescent="0.25">
      <c r="A76" s="198" t="s">
        <v>136</v>
      </c>
      <c r="B76" s="15"/>
      <c r="C76" s="15" t="s">
        <v>5</v>
      </c>
      <c r="D76" s="42"/>
      <c r="E76" s="10"/>
      <c r="F76" s="8"/>
      <c r="G76" s="10"/>
    </row>
    <row r="77" spans="1:11" x14ac:dyDescent="0.25">
      <c r="A77" s="28" t="s">
        <v>137</v>
      </c>
      <c r="B77" s="15"/>
      <c r="C77" s="15" t="s">
        <v>5</v>
      </c>
      <c r="D77" s="42"/>
      <c r="E77" s="10"/>
      <c r="F77" s="8"/>
      <c r="G77" s="10"/>
    </row>
    <row r="78" spans="1:11" x14ac:dyDescent="0.25">
      <c r="A78" s="28" t="s">
        <v>138</v>
      </c>
      <c r="B78" s="12" t="s">
        <v>2</v>
      </c>
      <c r="C78" s="12" t="s">
        <v>3</v>
      </c>
      <c r="D78" s="10"/>
      <c r="E78" s="10"/>
      <c r="F78" s="8"/>
      <c r="G78" s="10"/>
    </row>
    <row r="79" spans="1:11" x14ac:dyDescent="0.25">
      <c r="A79" s="14"/>
      <c r="B79" s="15"/>
      <c r="C79" s="15" t="s">
        <v>5</v>
      </c>
      <c r="D79" s="10"/>
      <c r="E79" s="10"/>
      <c r="F79" s="8"/>
      <c r="G79" s="10"/>
    </row>
    <row r="80" spans="1:11" x14ac:dyDescent="0.25">
      <c r="A80" s="28" t="s">
        <v>139</v>
      </c>
      <c r="B80" s="15"/>
      <c r="C80" s="15" t="s">
        <v>42</v>
      </c>
      <c r="D80" s="117">
        <f>(H92/D81)</f>
        <v>71392.333333333328</v>
      </c>
      <c r="E80" s="45"/>
      <c r="F80" s="191"/>
      <c r="G80" s="10"/>
    </row>
    <row r="81" spans="1:10" x14ac:dyDescent="0.25">
      <c r="A81" s="14" t="s">
        <v>37</v>
      </c>
      <c r="B81" s="15" t="s">
        <v>42</v>
      </c>
      <c r="C81" s="15"/>
      <c r="D81" s="15">
        <v>3</v>
      </c>
      <c r="E81" s="10"/>
      <c r="F81" s="8"/>
      <c r="G81" s="10"/>
    </row>
    <row r="82" spans="1:10" ht="15.75" thickBot="1" x14ac:dyDescent="0.3">
      <c r="A82" s="46" t="s">
        <v>140</v>
      </c>
      <c r="B82" s="18"/>
      <c r="C82" s="18" t="s">
        <v>5</v>
      </c>
      <c r="D82" s="47"/>
      <c r="E82" s="47"/>
      <c r="F82" s="48"/>
      <c r="G82" s="10"/>
    </row>
    <row r="83" spans="1:10" ht="15.75" thickBot="1" x14ac:dyDescent="0.3">
      <c r="A83" s="2" t="s">
        <v>96</v>
      </c>
    </row>
    <row r="84" spans="1:10" x14ac:dyDescent="0.25">
      <c r="A84" s="11" t="s">
        <v>39</v>
      </c>
      <c r="B84" s="4"/>
      <c r="C84" s="4"/>
      <c r="D84" s="4"/>
      <c r="E84" s="4"/>
      <c r="F84" s="4"/>
      <c r="G84" s="5"/>
    </row>
    <row r="85" spans="1:10" x14ac:dyDescent="0.25">
      <c r="A85" s="9"/>
      <c r="B85" s="12" t="s">
        <v>2</v>
      </c>
      <c r="C85" s="12" t="s">
        <v>3</v>
      </c>
      <c r="D85" s="25" t="s">
        <v>18</v>
      </c>
      <c r="E85" s="10" t="s">
        <v>40</v>
      </c>
      <c r="F85" s="10"/>
      <c r="G85" s="8"/>
    </row>
    <row r="86" spans="1:10" x14ac:dyDescent="0.25">
      <c r="A86" s="33" t="s">
        <v>41</v>
      </c>
      <c r="B86" s="15"/>
      <c r="C86" s="15" t="s">
        <v>5</v>
      </c>
      <c r="D86" s="42"/>
      <c r="E86" s="49">
        <f>(D86/204621)</f>
        <v>0</v>
      </c>
      <c r="F86" s="49"/>
      <c r="G86" s="8"/>
    </row>
    <row r="87" spans="1:10" x14ac:dyDescent="0.25">
      <c r="A87" s="33" t="s">
        <v>43</v>
      </c>
      <c r="B87" s="10"/>
      <c r="C87" s="15" t="s">
        <v>5</v>
      </c>
      <c r="D87" s="45"/>
      <c r="E87" s="10"/>
      <c r="F87" s="10"/>
      <c r="G87" s="8"/>
    </row>
    <row r="88" spans="1:10" x14ac:dyDescent="0.25">
      <c r="A88" s="33" t="s">
        <v>44</v>
      </c>
      <c r="B88" s="15"/>
      <c r="C88" s="15" t="s">
        <v>5</v>
      </c>
      <c r="D88" s="42"/>
      <c r="E88" s="49">
        <f>(D88/204621)</f>
        <v>0</v>
      </c>
      <c r="F88" s="49"/>
      <c r="G88" s="8"/>
    </row>
    <row r="89" spans="1:10" ht="15.75" thickBot="1" x14ac:dyDescent="0.3">
      <c r="A89" s="51" t="s">
        <v>45</v>
      </c>
      <c r="B89" s="18"/>
      <c r="C89" s="18" t="s">
        <v>5</v>
      </c>
      <c r="D89" s="52"/>
      <c r="E89" s="47"/>
      <c r="F89" s="47"/>
      <c r="G89" s="48"/>
    </row>
    <row r="90" spans="1:10" ht="15.75" thickBot="1" x14ac:dyDescent="0.3">
      <c r="A90" s="50"/>
      <c r="B90" s="15"/>
      <c r="C90" s="15"/>
      <c r="D90" s="45"/>
      <c r="E90" s="10"/>
      <c r="F90" s="10"/>
      <c r="G90" s="10"/>
    </row>
    <row r="91" spans="1:10" ht="15.75" thickBot="1" x14ac:dyDescent="0.3">
      <c r="A91" s="50"/>
      <c r="B91" s="15"/>
      <c r="C91" s="15"/>
      <c r="D91" s="105"/>
      <c r="E91" s="125">
        <v>2015</v>
      </c>
      <c r="F91" s="125"/>
      <c r="G91" s="125">
        <v>2016</v>
      </c>
      <c r="H91" s="126">
        <v>2017</v>
      </c>
      <c r="I91" s="5"/>
    </row>
    <row r="92" spans="1:10" ht="15.75" thickBot="1" x14ac:dyDescent="0.3">
      <c r="A92" s="53"/>
      <c r="D92" s="122" t="s">
        <v>46</v>
      </c>
      <c r="E92" s="127">
        <v>216301</v>
      </c>
      <c r="F92" s="127"/>
      <c r="G92" s="127">
        <v>214759</v>
      </c>
      <c r="H92" s="128">
        <v>214177</v>
      </c>
      <c r="I92" s="109"/>
    </row>
    <row r="93" spans="1:10" ht="15.75" thickBot="1" x14ac:dyDescent="0.3">
      <c r="A93" s="11" t="s">
        <v>47</v>
      </c>
      <c r="B93" s="4"/>
      <c r="C93" s="4"/>
      <c r="D93" s="9"/>
      <c r="E93" s="10"/>
      <c r="F93" s="10"/>
      <c r="G93" s="10"/>
      <c r="H93" s="9"/>
      <c r="I93" s="8"/>
    </row>
    <row r="94" spans="1:10" ht="15.75" thickBot="1" x14ac:dyDescent="0.3">
      <c r="A94" s="54"/>
      <c r="B94" s="25" t="s">
        <v>2</v>
      </c>
      <c r="C94" s="25" t="s">
        <v>3</v>
      </c>
      <c r="D94" s="122" t="s">
        <v>48</v>
      </c>
      <c r="E94" s="123" t="s">
        <v>49</v>
      </c>
      <c r="F94" s="124" t="s">
        <v>50</v>
      </c>
      <c r="G94" s="123" t="s">
        <v>51</v>
      </c>
      <c r="H94" s="114" t="s">
        <v>87</v>
      </c>
      <c r="I94" s="124" t="s">
        <v>71</v>
      </c>
    </row>
    <row r="95" spans="1:10" x14ac:dyDescent="0.25">
      <c r="A95" s="28" t="s">
        <v>52</v>
      </c>
      <c r="B95" s="15" t="s">
        <v>5</v>
      </c>
      <c r="C95" s="10"/>
      <c r="D95" s="106">
        <f>SUM(D96:D98)</f>
        <v>36330000</v>
      </c>
      <c r="E95" s="42">
        <f>SUM(E96:E98)</f>
        <v>36276000</v>
      </c>
      <c r="F95" s="55">
        <f>(D95/E92)</f>
        <v>167.96038853264665</v>
      </c>
      <c r="G95" s="55">
        <f>(E95/G92)</f>
        <v>168.91492323953827</v>
      </c>
      <c r="H95" s="107">
        <f>SUM(H96:H98)</f>
        <v>36301000</v>
      </c>
      <c r="I95" s="73">
        <f>(H95/H92)</f>
        <v>169.49065492559893</v>
      </c>
      <c r="J95" s="27"/>
    </row>
    <row r="96" spans="1:10" x14ac:dyDescent="0.25">
      <c r="A96" s="54" t="s">
        <v>53</v>
      </c>
      <c r="B96" s="15" t="s">
        <v>5</v>
      </c>
      <c r="C96" s="10"/>
      <c r="D96" s="106">
        <v>29986000</v>
      </c>
      <c r="E96" s="42">
        <v>29725000</v>
      </c>
      <c r="F96" s="104">
        <f>(D96/E92)</f>
        <v>138.63088936250873</v>
      </c>
      <c r="G96" s="104">
        <f>(E96/G92)</f>
        <v>138.41096298641733</v>
      </c>
      <c r="H96" s="106">
        <v>30032000</v>
      </c>
      <c r="I96" s="8"/>
    </row>
    <row r="97" spans="1:10" x14ac:dyDescent="0.25">
      <c r="A97" s="54" t="s">
        <v>54</v>
      </c>
      <c r="B97" s="15" t="s">
        <v>5</v>
      </c>
      <c r="C97" s="10"/>
      <c r="D97" s="106"/>
      <c r="E97" s="42"/>
      <c r="F97" s="104">
        <f>(D97/E92)</f>
        <v>0</v>
      </c>
      <c r="G97" s="104">
        <f>(E97/G92)</f>
        <v>0</v>
      </c>
      <c r="H97" s="106"/>
      <c r="I97" s="8"/>
    </row>
    <row r="98" spans="1:10" x14ac:dyDescent="0.25">
      <c r="A98" s="54" t="s">
        <v>55</v>
      </c>
      <c r="B98" s="15" t="s">
        <v>5</v>
      </c>
      <c r="C98" s="10"/>
      <c r="D98" s="106">
        <v>6344000</v>
      </c>
      <c r="E98" s="42">
        <v>6551000</v>
      </c>
      <c r="F98" s="104">
        <f>(D98/E92)</f>
        <v>29.329499170137911</v>
      </c>
      <c r="G98" s="104">
        <f>(E98/G92)</f>
        <v>30.50396025312094</v>
      </c>
      <c r="H98" s="106">
        <v>6269000</v>
      </c>
      <c r="I98" s="8"/>
    </row>
    <row r="99" spans="1:10" x14ac:dyDescent="0.25">
      <c r="A99" s="28" t="s">
        <v>56</v>
      </c>
      <c r="B99" s="15" t="s">
        <v>5</v>
      </c>
      <c r="C99" s="10"/>
      <c r="D99" s="107">
        <f>SUM(D100:D101)</f>
        <v>15052079</v>
      </c>
      <c r="E99" s="63">
        <f>SUM(E100:E101)</f>
        <v>15246600</v>
      </c>
      <c r="F99" s="55">
        <f>(D99/E92)</f>
        <v>69.588577953869844</v>
      </c>
      <c r="G99" s="55">
        <f>(E99/G92)</f>
        <v>70.993997923253502</v>
      </c>
      <c r="H99" s="107">
        <f>SUM(H100:H101)</f>
        <v>15141000</v>
      </c>
      <c r="I99" s="73">
        <f>(H99/H92)</f>
        <v>70.693865354356447</v>
      </c>
    </row>
    <row r="100" spans="1:10" x14ac:dyDescent="0.25">
      <c r="A100" s="54" t="s">
        <v>57</v>
      </c>
      <c r="B100" s="15" t="s">
        <v>5</v>
      </c>
      <c r="C100" s="10"/>
      <c r="D100" s="106">
        <v>14729679</v>
      </c>
      <c r="E100" s="42">
        <v>14732600</v>
      </c>
      <c r="F100" s="56"/>
      <c r="G100" s="10"/>
      <c r="H100" s="106">
        <v>15000000</v>
      </c>
      <c r="I100" s="8"/>
    </row>
    <row r="101" spans="1:10" x14ac:dyDescent="0.25">
      <c r="A101" s="54" t="s">
        <v>58</v>
      </c>
      <c r="B101" s="15" t="s">
        <v>5</v>
      </c>
      <c r="C101" s="10"/>
      <c r="D101" s="106">
        <v>322400</v>
      </c>
      <c r="E101" s="45">
        <v>514000</v>
      </c>
      <c r="F101" s="45"/>
      <c r="G101" s="45"/>
      <c r="H101" s="67">
        <v>141000</v>
      </c>
      <c r="I101" s="8"/>
    </row>
    <row r="102" spans="1:10" x14ac:dyDescent="0.25">
      <c r="A102" s="28" t="s">
        <v>59</v>
      </c>
      <c r="B102" s="15" t="s">
        <v>5</v>
      </c>
      <c r="C102" s="10"/>
      <c r="D102" s="106"/>
      <c r="E102" s="57"/>
      <c r="F102" s="57">
        <f>(148500000/E92)</f>
        <v>686.54328921271747</v>
      </c>
      <c r="G102" s="56">
        <f>(170800000/G92)</f>
        <v>795.31009177729459</v>
      </c>
      <c r="H102" s="119"/>
      <c r="I102" s="120">
        <f>(136700000/H92)</f>
        <v>638.25714245693985</v>
      </c>
    </row>
    <row r="103" spans="1:10" x14ac:dyDescent="0.25">
      <c r="A103" s="28" t="s">
        <v>60</v>
      </c>
      <c r="B103" s="15" t="s">
        <v>5</v>
      </c>
      <c r="C103" s="10"/>
      <c r="D103" s="106">
        <v>15902616</v>
      </c>
      <c r="E103" s="42">
        <v>6520900</v>
      </c>
      <c r="F103" s="56">
        <f>(D103/E92)</f>
        <v>73.520769668193864</v>
      </c>
      <c r="G103" s="56">
        <f>(E103/G92)</f>
        <v>30.363803146783138</v>
      </c>
      <c r="H103" s="9"/>
      <c r="I103" s="8">
        <v>50.29</v>
      </c>
    </row>
    <row r="104" spans="1:10" x14ac:dyDescent="0.25">
      <c r="A104" s="28" t="s">
        <v>61</v>
      </c>
      <c r="B104" s="15" t="s">
        <v>5</v>
      </c>
      <c r="C104" s="10"/>
      <c r="D104" s="106"/>
      <c r="E104" s="57"/>
      <c r="F104" s="56">
        <v>863</v>
      </c>
      <c r="G104" s="10">
        <v>1003.5</v>
      </c>
      <c r="H104" s="9"/>
      <c r="I104" s="8">
        <v>861.33</v>
      </c>
    </row>
    <row r="105" spans="1:10" x14ac:dyDescent="0.25">
      <c r="A105" s="28" t="s">
        <v>62</v>
      </c>
      <c r="B105" s="15"/>
      <c r="C105" s="10"/>
      <c r="D105" s="106"/>
      <c r="E105" s="57"/>
      <c r="F105" s="56">
        <v>31.34</v>
      </c>
      <c r="G105" s="110">
        <v>38.17</v>
      </c>
      <c r="H105" s="121"/>
      <c r="I105" s="58">
        <v>35.56</v>
      </c>
    </row>
    <row r="106" spans="1:10" x14ac:dyDescent="0.25">
      <c r="A106" s="28" t="s">
        <v>131</v>
      </c>
      <c r="B106" s="15"/>
      <c r="C106" s="10"/>
      <c r="D106" s="182">
        <v>0.72870000000000001</v>
      </c>
      <c r="E106" s="183">
        <v>0.77659999999999996</v>
      </c>
      <c r="F106" s="56"/>
      <c r="G106" s="110"/>
      <c r="H106" s="184">
        <v>0.71</v>
      </c>
      <c r="I106" s="58"/>
    </row>
    <row r="107" spans="1:10" ht="15.75" thickBot="1" x14ac:dyDescent="0.3">
      <c r="A107" s="46" t="s">
        <v>130</v>
      </c>
      <c r="B107" s="18"/>
      <c r="C107" s="47"/>
      <c r="D107" s="108"/>
      <c r="E107" s="59"/>
      <c r="F107" s="60">
        <v>858</v>
      </c>
      <c r="G107" s="118">
        <v>702.73</v>
      </c>
      <c r="H107" s="68"/>
      <c r="I107" s="48">
        <v>676.7</v>
      </c>
      <c r="J107" s="61" t="s">
        <v>118</v>
      </c>
    </row>
    <row r="108" spans="1:10" ht="15.75" thickBot="1" x14ac:dyDescent="0.3">
      <c r="A108" s="25"/>
      <c r="B108" s="15"/>
      <c r="C108" s="10"/>
      <c r="D108" s="42"/>
      <c r="E108" s="57"/>
      <c r="F108" s="56"/>
      <c r="G108" s="10"/>
    </row>
    <row r="109" spans="1:10" x14ac:dyDescent="0.25">
      <c r="A109" s="172" t="s">
        <v>102</v>
      </c>
      <c r="B109" s="173" t="s">
        <v>2</v>
      </c>
      <c r="C109" s="174" t="s">
        <v>3</v>
      </c>
    </row>
    <row r="110" spans="1:10" x14ac:dyDescent="0.25">
      <c r="A110" s="144" t="s">
        <v>119</v>
      </c>
      <c r="B110" s="133"/>
      <c r="C110" s="175" t="s">
        <v>5</v>
      </c>
    </row>
    <row r="111" spans="1:10" x14ac:dyDescent="0.25">
      <c r="A111" s="144" t="s">
        <v>120</v>
      </c>
      <c r="B111" s="133"/>
      <c r="C111" s="175" t="s">
        <v>5</v>
      </c>
    </row>
    <row r="112" spans="1:10" x14ac:dyDescent="0.25">
      <c r="A112" s="144" t="s">
        <v>121</v>
      </c>
      <c r="B112" s="133"/>
      <c r="C112" s="175" t="s">
        <v>5</v>
      </c>
    </row>
    <row r="113" spans="1:6" x14ac:dyDescent="0.25">
      <c r="A113" s="144" t="s">
        <v>122</v>
      </c>
      <c r="B113" s="133" t="s">
        <v>5</v>
      </c>
      <c r="C113" s="175"/>
      <c r="D113" s="61" t="s">
        <v>128</v>
      </c>
      <c r="F113" s="61" t="s">
        <v>129</v>
      </c>
    </row>
    <row r="114" spans="1:6" ht="15.75" thickBot="1" x14ac:dyDescent="0.3">
      <c r="A114" s="176" t="s">
        <v>123</v>
      </c>
      <c r="B114" s="177" t="s">
        <v>5</v>
      </c>
      <c r="C114" s="178"/>
      <c r="D114" s="61" t="s">
        <v>128</v>
      </c>
    </row>
    <row r="116" spans="1:6" x14ac:dyDescent="0.25">
      <c r="A116" s="130" t="s">
        <v>64</v>
      </c>
      <c r="B116" s="129"/>
    </row>
    <row r="117" spans="1:6" x14ac:dyDescent="0.25">
      <c r="A117" s="131" t="s">
        <v>127</v>
      </c>
      <c r="B117" s="129"/>
    </row>
    <row r="118" spans="1:6" x14ac:dyDescent="0.25">
      <c r="A118" s="131"/>
      <c r="B118" s="129"/>
    </row>
    <row r="119" spans="1:6" ht="15.75" thickBot="1" x14ac:dyDescent="0.3">
      <c r="A119" s="310" t="s">
        <v>97</v>
      </c>
      <c r="B119" s="311"/>
    </row>
    <row r="120" spans="1:6" x14ac:dyDescent="0.25">
      <c r="A120" s="308" t="s">
        <v>86</v>
      </c>
      <c r="B120" s="313"/>
    </row>
    <row r="121" spans="1:6" ht="15.75" thickBot="1" x14ac:dyDescent="0.3">
      <c r="A121" s="309" t="s">
        <v>211</v>
      </c>
      <c r="B121" s="315">
        <f>(23/64)</f>
        <v>0.359375</v>
      </c>
    </row>
  </sheetData>
  <hyperlinks>
    <hyperlink ref="A119" r:id="rId1" xr:uid="{00000000-0004-0000-0100-000000000000}"/>
    <hyperlink ref="D24" r:id="rId2" xr:uid="{00000000-0004-0000-0100-000001000000}"/>
    <hyperlink ref="H69" r:id="rId3" xr:uid="{00000000-0004-0000-0100-000002000000}"/>
    <hyperlink ref="J107" r:id="rId4" xr:uid="{00000000-0004-0000-0100-000003000000}"/>
    <hyperlink ref="A117" r:id="rId5" xr:uid="{00000000-0004-0000-0100-000004000000}"/>
    <hyperlink ref="D113" r:id="rId6" xr:uid="{00000000-0004-0000-0100-000005000000}"/>
    <hyperlink ref="F113" r:id="rId7" xr:uid="{00000000-0004-0000-0100-000006000000}"/>
    <hyperlink ref="D114" r:id="rId8" xr:uid="{00000000-0004-0000-0100-000007000000}"/>
  </hyperlinks>
  <pageMargins left="0.7" right="0.7" top="0.75" bottom="0.75" header="0.3" footer="0.3"/>
  <pageSetup paperSize="9" orientation="portrait" verticalDpi="30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23"/>
  <sheetViews>
    <sheetView topLeftCell="A97" workbookViewId="0">
      <selection activeCell="B123" sqref="B123"/>
    </sheetView>
  </sheetViews>
  <sheetFormatPr baseColWidth="10" defaultRowHeight="15" x14ac:dyDescent="0.25"/>
  <cols>
    <col min="1" max="1" width="95.7109375" customWidth="1"/>
    <col min="4" max="4" width="18.85546875" customWidth="1"/>
    <col min="5" max="5" width="19.28515625" customWidth="1"/>
    <col min="9" max="9" width="16.85546875" customWidth="1"/>
  </cols>
  <sheetData>
    <row r="2" spans="1:4" ht="15.75" thickBot="1" x14ac:dyDescent="0.3"/>
    <row r="3" spans="1:4" x14ac:dyDescent="0.25">
      <c r="A3" s="3"/>
      <c r="B3" s="4"/>
      <c r="C3" s="5"/>
    </row>
    <row r="4" spans="1:4" x14ac:dyDescent="0.25">
      <c r="A4" s="6" t="s">
        <v>0</v>
      </c>
      <c r="B4" s="221" t="s">
        <v>159</v>
      </c>
      <c r="C4" s="8"/>
      <c r="D4" s="2" t="s">
        <v>162</v>
      </c>
    </row>
    <row r="5" spans="1:4" ht="15.75" thickBot="1" x14ac:dyDescent="0.3">
      <c r="A5" s="9"/>
      <c r="C5" s="8"/>
    </row>
    <row r="6" spans="1:4" x14ac:dyDescent="0.25">
      <c r="A6" s="11" t="s">
        <v>1</v>
      </c>
      <c r="B6" s="4"/>
      <c r="C6" s="5"/>
    </row>
    <row r="7" spans="1:4" x14ac:dyDescent="0.25">
      <c r="A7" s="9"/>
      <c r="B7" s="222" t="s">
        <v>2</v>
      </c>
      <c r="C7" s="13" t="s">
        <v>3</v>
      </c>
    </row>
    <row r="8" spans="1:4" x14ac:dyDescent="0.25">
      <c r="A8" s="14" t="s">
        <v>4</v>
      </c>
      <c r="B8" s="223"/>
      <c r="C8" s="16" t="s">
        <v>5</v>
      </c>
    </row>
    <row r="9" spans="1:4" x14ac:dyDescent="0.25">
      <c r="A9" s="14" t="s">
        <v>6</v>
      </c>
      <c r="B9" s="223" t="s">
        <v>5</v>
      </c>
      <c r="C9" s="16"/>
      <c r="D9" s="61" t="s">
        <v>161</v>
      </c>
    </row>
    <row r="10" spans="1:4" x14ac:dyDescent="0.25">
      <c r="A10" s="14" t="s">
        <v>7</v>
      </c>
      <c r="B10" s="223" t="s">
        <v>5</v>
      </c>
      <c r="C10" s="16"/>
      <c r="D10" s="61" t="s">
        <v>163</v>
      </c>
    </row>
    <row r="11" spans="1:4" x14ac:dyDescent="0.25">
      <c r="A11" s="14" t="s">
        <v>8</v>
      </c>
      <c r="B11" s="223"/>
      <c r="C11" s="16" t="s">
        <v>5</v>
      </c>
    </row>
    <row r="12" spans="1:4" x14ac:dyDescent="0.25">
      <c r="A12" s="14" t="s">
        <v>9</v>
      </c>
      <c r="B12" s="223"/>
      <c r="C12" s="16" t="s">
        <v>5</v>
      </c>
    </row>
    <row r="13" spans="1:4" ht="15.75" thickBot="1" x14ac:dyDescent="0.3">
      <c r="A13" s="17"/>
      <c r="B13" s="18"/>
      <c r="C13" s="19"/>
    </row>
    <row r="14" spans="1:4" ht="15.75" thickBot="1" x14ac:dyDescent="0.3">
      <c r="A14" s="20"/>
    </row>
    <row r="15" spans="1:4" x14ac:dyDescent="0.25">
      <c r="A15" s="11" t="s">
        <v>11</v>
      </c>
      <c r="B15" s="21"/>
      <c r="C15" s="5"/>
    </row>
    <row r="16" spans="1:4" x14ac:dyDescent="0.25">
      <c r="A16" s="9"/>
      <c r="B16" s="222" t="s">
        <v>2</v>
      </c>
      <c r="C16" s="13" t="s">
        <v>3</v>
      </c>
    </row>
    <row r="17" spans="1:8" x14ac:dyDescent="0.25">
      <c r="A17" s="14" t="s">
        <v>4</v>
      </c>
      <c r="B17" s="223"/>
      <c r="C17" s="16" t="s">
        <v>5</v>
      </c>
      <c r="D17" s="1"/>
    </row>
    <row r="18" spans="1:8" x14ac:dyDescent="0.25">
      <c r="A18" s="14" t="s">
        <v>6</v>
      </c>
      <c r="B18" s="223" t="s">
        <v>5</v>
      </c>
      <c r="C18" s="16"/>
      <c r="D18" s="61" t="s">
        <v>168</v>
      </c>
    </row>
    <row r="19" spans="1:8" x14ac:dyDescent="0.25">
      <c r="A19" s="14" t="s">
        <v>7</v>
      </c>
      <c r="B19" s="223" t="s">
        <v>5</v>
      </c>
      <c r="C19" s="16"/>
      <c r="D19" s="61" t="s">
        <v>169</v>
      </c>
    </row>
    <row r="20" spans="1:8" ht="15.75" thickBot="1" x14ac:dyDescent="0.3">
      <c r="A20" s="17" t="s">
        <v>8</v>
      </c>
      <c r="B20" s="18"/>
      <c r="C20" s="19" t="s">
        <v>5</v>
      </c>
      <c r="D20" s="1"/>
      <c r="E20" s="1"/>
      <c r="F20" s="1"/>
      <c r="G20" s="1"/>
    </row>
    <row r="21" spans="1:8" x14ac:dyDescent="0.25">
      <c r="A21" s="9"/>
      <c r="C21" s="8"/>
    </row>
    <row r="22" spans="1:8" ht="15.75" thickBot="1" x14ac:dyDescent="0.3">
      <c r="A22" s="9"/>
      <c r="C22" s="8"/>
    </row>
    <row r="23" spans="1:8" x14ac:dyDescent="0.25">
      <c r="A23" s="11" t="s">
        <v>12</v>
      </c>
      <c r="B23" s="21"/>
      <c r="C23" s="5"/>
    </row>
    <row r="24" spans="1:8" x14ac:dyDescent="0.25">
      <c r="A24" s="9"/>
      <c r="B24" s="222" t="s">
        <v>2</v>
      </c>
      <c r="C24" s="13" t="s">
        <v>3</v>
      </c>
    </row>
    <row r="25" spans="1:8" x14ac:dyDescent="0.25">
      <c r="A25" s="14" t="s">
        <v>4</v>
      </c>
      <c r="B25" s="223" t="s">
        <v>5</v>
      </c>
      <c r="C25" s="16"/>
      <c r="D25" s="61" t="s">
        <v>171</v>
      </c>
    </row>
    <row r="26" spans="1:8" x14ac:dyDescent="0.25">
      <c r="A26" s="14" t="s">
        <v>6</v>
      </c>
      <c r="B26" s="223" t="s">
        <v>5</v>
      </c>
      <c r="C26" s="16"/>
      <c r="D26" s="61" t="s">
        <v>174</v>
      </c>
    </row>
    <row r="27" spans="1:8" x14ac:dyDescent="0.25">
      <c r="A27" s="14" t="s">
        <v>7</v>
      </c>
      <c r="B27" s="223"/>
      <c r="C27" s="16" t="s">
        <v>5</v>
      </c>
    </row>
    <row r="28" spans="1:8" x14ac:dyDescent="0.25">
      <c r="A28" s="14" t="s">
        <v>8</v>
      </c>
      <c r="B28" s="223" t="s">
        <v>5</v>
      </c>
      <c r="C28" s="16"/>
      <c r="D28" s="61" t="s">
        <v>175</v>
      </c>
    </row>
    <row r="29" spans="1:8" x14ac:dyDescent="0.25">
      <c r="A29" s="14" t="s">
        <v>9</v>
      </c>
      <c r="B29" s="223" t="s">
        <v>5</v>
      </c>
      <c r="C29" s="16"/>
      <c r="D29" s="61" t="s">
        <v>176</v>
      </c>
    </row>
    <row r="30" spans="1:8" x14ac:dyDescent="0.25">
      <c r="A30" s="14" t="s">
        <v>10</v>
      </c>
      <c r="B30" s="223" t="s">
        <v>5</v>
      </c>
      <c r="C30" s="16"/>
      <c r="D30" s="61" t="s">
        <v>172</v>
      </c>
      <c r="G30" s="224"/>
      <c r="H30" s="223"/>
    </row>
    <row r="31" spans="1:8" x14ac:dyDescent="0.25">
      <c r="A31" s="14" t="s">
        <v>13</v>
      </c>
      <c r="B31" s="223"/>
      <c r="C31" s="16" t="s">
        <v>5</v>
      </c>
      <c r="D31" s="61"/>
      <c r="G31" s="224"/>
      <c r="H31" s="223"/>
    </row>
    <row r="32" spans="1:8" x14ac:dyDescent="0.25">
      <c r="A32" s="14" t="s">
        <v>14</v>
      </c>
      <c r="B32" s="223" t="s">
        <v>5</v>
      </c>
      <c r="C32" s="16"/>
      <c r="D32" s="61" t="s">
        <v>173</v>
      </c>
    </row>
    <row r="33" spans="1:10" x14ac:dyDescent="0.25">
      <c r="A33" s="14" t="s">
        <v>15</v>
      </c>
      <c r="B33" s="223"/>
      <c r="C33" s="16" t="s">
        <v>5</v>
      </c>
    </row>
    <row r="34" spans="1:10" ht="15.75" thickBot="1" x14ac:dyDescent="0.3">
      <c r="A34" s="17" t="s">
        <v>16</v>
      </c>
      <c r="B34" s="18" t="s">
        <v>5</v>
      </c>
      <c r="C34" s="19"/>
      <c r="D34" s="61" t="s">
        <v>165</v>
      </c>
      <c r="E34" s="1"/>
      <c r="F34" s="1"/>
    </row>
    <row r="35" spans="1:10" x14ac:dyDescent="0.25">
      <c r="A35" s="14"/>
      <c r="H35" s="223"/>
    </row>
    <row r="36" spans="1:10" ht="15.75" thickBot="1" x14ac:dyDescent="0.3">
      <c r="A36" s="225"/>
      <c r="B36" s="226"/>
      <c r="C36" s="1"/>
    </row>
    <row r="37" spans="1:10" ht="15.75" thickBot="1" x14ac:dyDescent="0.3">
      <c r="A37" s="64"/>
      <c r="B37" s="227"/>
      <c r="C37" s="4"/>
      <c r="D37" s="4"/>
      <c r="E37" s="4"/>
      <c r="F37" s="4"/>
      <c r="G37" s="26"/>
    </row>
    <row r="38" spans="1:10" ht="15.75" thickBot="1" x14ac:dyDescent="0.3">
      <c r="A38" s="11" t="s">
        <v>17</v>
      </c>
      <c r="B38" s="21"/>
      <c r="C38" s="64"/>
      <c r="D38" s="228">
        <v>42736</v>
      </c>
      <c r="E38" s="5"/>
      <c r="F38" s="229">
        <v>42370</v>
      </c>
      <c r="G38" s="230"/>
      <c r="H38" s="230" t="s">
        <v>141</v>
      </c>
      <c r="I38" s="231"/>
    </row>
    <row r="39" spans="1:10" ht="15.75" thickBot="1" x14ac:dyDescent="0.3">
      <c r="A39" s="11" t="s">
        <v>142</v>
      </c>
      <c r="B39" s="21"/>
      <c r="C39" s="4"/>
      <c r="D39" s="69">
        <v>92299</v>
      </c>
      <c r="E39" s="5"/>
      <c r="F39" s="232">
        <v>91730</v>
      </c>
      <c r="G39" s="233"/>
      <c r="H39" s="234">
        <v>91714</v>
      </c>
      <c r="I39" s="235"/>
    </row>
    <row r="40" spans="1:10" ht="15.75" thickBot="1" x14ac:dyDescent="0.3">
      <c r="A40" s="9"/>
      <c r="B40" s="222" t="s">
        <v>2</v>
      </c>
      <c r="C40" s="222" t="s">
        <v>3</v>
      </c>
      <c r="D40" s="236" t="s">
        <v>18</v>
      </c>
      <c r="E40" s="237" t="s">
        <v>19</v>
      </c>
      <c r="F40" s="236" t="s">
        <v>18</v>
      </c>
      <c r="G40" s="237" t="s">
        <v>19</v>
      </c>
      <c r="H40" s="236" t="s">
        <v>69</v>
      </c>
      <c r="I40" s="231" t="s">
        <v>143</v>
      </c>
    </row>
    <row r="41" spans="1:10" x14ac:dyDescent="0.25">
      <c r="A41" s="28" t="s">
        <v>21</v>
      </c>
      <c r="B41" s="223"/>
      <c r="C41" s="223"/>
      <c r="D41" s="238">
        <f>(D42+D53+D59)</f>
        <v>2604</v>
      </c>
      <c r="E41" s="239">
        <f>(D41/D39)*1000</f>
        <v>28.212656691838482</v>
      </c>
      <c r="F41" s="238">
        <f>(F42+F53+F59)</f>
        <v>2510</v>
      </c>
      <c r="G41" s="239">
        <f>(F41/F39)*1000</f>
        <v>27.362912896544206</v>
      </c>
      <c r="H41" s="238">
        <f>(H42+H53+H59)</f>
        <v>2435</v>
      </c>
      <c r="I41" s="239">
        <f>(H41/H39)*1000</f>
        <v>26.549926946812917</v>
      </c>
    </row>
    <row r="42" spans="1:10" x14ac:dyDescent="0.25">
      <c r="A42" s="28" t="s">
        <v>144</v>
      </c>
      <c r="B42" s="223"/>
      <c r="C42" s="223"/>
      <c r="D42" s="240">
        <f>SUM(D44:D52)</f>
        <v>2604</v>
      </c>
      <c r="E42" s="241">
        <f>(D42/D39)*1000</f>
        <v>28.212656691838482</v>
      </c>
      <c r="F42" s="240">
        <f>SUM(F44:F52)</f>
        <v>2510</v>
      </c>
      <c r="G42" s="241">
        <f>(F42/F39)*1000</f>
        <v>27.362912896544206</v>
      </c>
      <c r="H42" s="240">
        <f>SUM(H44:H52)</f>
        <v>2435</v>
      </c>
      <c r="I42" s="241">
        <f>(H42/H39)*1000</f>
        <v>26.549926946812917</v>
      </c>
    </row>
    <row r="43" spans="1:10" x14ac:dyDescent="0.25">
      <c r="A43" s="33" t="s">
        <v>145</v>
      </c>
      <c r="B43" s="223"/>
      <c r="C43" s="223"/>
      <c r="D43" s="242"/>
      <c r="E43" s="239">
        <f>(D43/D39)*1000</f>
        <v>0</v>
      </c>
      <c r="F43" s="242"/>
      <c r="G43" s="239">
        <f>(F43/F39)*1000</f>
        <v>0</v>
      </c>
      <c r="H43" s="242"/>
      <c r="I43" s="239">
        <f>(H43/H39)*1000</f>
        <v>0</v>
      </c>
    </row>
    <row r="44" spans="1:10" x14ac:dyDescent="0.25">
      <c r="A44" s="33" t="s">
        <v>24</v>
      </c>
      <c r="B44" s="223"/>
      <c r="C44" s="223"/>
      <c r="D44" s="242"/>
      <c r="E44" s="243">
        <f>(D44/D39)</f>
        <v>0</v>
      </c>
      <c r="F44" s="242"/>
      <c r="G44" s="243">
        <f>(F44/F39)</f>
        <v>0</v>
      </c>
      <c r="H44" s="242"/>
      <c r="I44" s="243">
        <f>(H44/H39)</f>
        <v>0</v>
      </c>
    </row>
    <row r="45" spans="1:10" x14ac:dyDescent="0.25">
      <c r="A45" s="33" t="s">
        <v>25</v>
      </c>
      <c r="B45" s="2"/>
      <c r="C45" s="223"/>
      <c r="D45" s="242"/>
      <c r="E45" s="243">
        <f>(D45/D39)*1000</f>
        <v>0</v>
      </c>
      <c r="F45" s="242"/>
      <c r="G45" s="243">
        <f>(F45/F39)*1000</f>
        <v>0</v>
      </c>
      <c r="H45" s="242"/>
      <c r="I45" s="244">
        <f>(H45/H39)*1000</f>
        <v>0</v>
      </c>
    </row>
    <row r="46" spans="1:10" x14ac:dyDescent="0.25">
      <c r="A46" s="33" t="s">
        <v>146</v>
      </c>
      <c r="B46" s="223"/>
      <c r="C46" s="223"/>
      <c r="D46" s="242">
        <v>1232</v>
      </c>
      <c r="E46" s="243">
        <f>(D46/D39)*1000</f>
        <v>13.347923596138637</v>
      </c>
      <c r="F46" s="242">
        <v>1219</v>
      </c>
      <c r="G46" s="243">
        <f>(F46/F39)*1000</f>
        <v>13.289000327046766</v>
      </c>
      <c r="H46" s="242">
        <v>1159</v>
      </c>
      <c r="I46" s="243">
        <f>(H46/H39)*1000</f>
        <v>12.637111019037443</v>
      </c>
    </row>
    <row r="47" spans="1:10" x14ac:dyDescent="0.25">
      <c r="A47" s="33" t="s">
        <v>147</v>
      </c>
      <c r="B47" s="223"/>
      <c r="C47" s="223"/>
      <c r="D47" s="242">
        <v>484</v>
      </c>
      <c r="E47" s="243">
        <f>(D47/D39)*1000</f>
        <v>5.2438271270544643</v>
      </c>
      <c r="F47" s="242">
        <v>460</v>
      </c>
      <c r="G47" s="243">
        <f>(F47/F39)*1000</f>
        <v>5.0147171045459498</v>
      </c>
      <c r="H47" s="242">
        <v>437</v>
      </c>
      <c r="I47" s="243">
        <f>(H47/H39)*1000</f>
        <v>4.7648123514403471</v>
      </c>
      <c r="J47" s="61" t="s">
        <v>183</v>
      </c>
    </row>
    <row r="48" spans="1:10" x14ac:dyDescent="0.25">
      <c r="A48" s="33" t="s">
        <v>148</v>
      </c>
      <c r="B48" s="223"/>
      <c r="C48" s="223"/>
      <c r="D48" s="242">
        <v>888</v>
      </c>
      <c r="E48" s="243">
        <f>(D48/D39)*1000</f>
        <v>9.6209059686453795</v>
      </c>
      <c r="F48" s="242">
        <v>831</v>
      </c>
      <c r="G48" s="243">
        <f>(F48/F39)*1000</f>
        <v>9.0591954649514879</v>
      </c>
      <c r="H48" s="242">
        <v>839</v>
      </c>
      <c r="I48" s="243">
        <f>(H48/H39)*1000</f>
        <v>9.1480035763351282</v>
      </c>
    </row>
    <row r="49" spans="1:9" x14ac:dyDescent="0.25">
      <c r="A49" s="33" t="s">
        <v>29</v>
      </c>
      <c r="B49" s="223"/>
      <c r="C49" s="223"/>
      <c r="D49" s="242"/>
      <c r="E49" s="243">
        <f>(D49/D39)*1000</f>
        <v>0</v>
      </c>
      <c r="F49" s="242"/>
      <c r="G49" s="243">
        <f>(F49/F39)*1000</f>
        <v>0</v>
      </c>
      <c r="H49" s="242"/>
      <c r="I49" s="243">
        <f>(H49/H39)*1000</f>
        <v>0</v>
      </c>
    </row>
    <row r="50" spans="1:9" x14ac:dyDescent="0.25">
      <c r="A50" s="33" t="s">
        <v>30</v>
      </c>
      <c r="B50" s="223"/>
      <c r="C50" s="223"/>
      <c r="D50" s="242"/>
      <c r="E50" s="243">
        <f>(D50/D39)*1000</f>
        <v>0</v>
      </c>
      <c r="F50" s="242"/>
      <c r="G50" s="243">
        <f>(F50/F39)*1000</f>
        <v>0</v>
      </c>
      <c r="H50" s="242"/>
      <c r="I50" s="243">
        <f>(H50/H39)*1000</f>
        <v>0</v>
      </c>
    </row>
    <row r="51" spans="1:9" x14ac:dyDescent="0.25">
      <c r="A51" s="33" t="s">
        <v>83</v>
      </c>
      <c r="B51" s="223"/>
      <c r="C51" s="223"/>
      <c r="D51" s="242"/>
      <c r="E51" s="243">
        <f>(D51/D39)*1000</f>
        <v>0</v>
      </c>
      <c r="F51" s="242"/>
      <c r="G51" s="243">
        <f>(F51/F39)*1000</f>
        <v>0</v>
      </c>
      <c r="H51" s="242"/>
      <c r="I51" s="243">
        <f>(H51/H39)*1000</f>
        <v>0</v>
      </c>
    </row>
    <row r="52" spans="1:9" x14ac:dyDescent="0.25">
      <c r="A52" s="33" t="s">
        <v>149</v>
      </c>
      <c r="B52" s="223"/>
      <c r="C52" s="223"/>
      <c r="D52" s="242"/>
      <c r="E52" s="243">
        <f>(D52/D39)*1000</f>
        <v>0</v>
      </c>
      <c r="F52" s="242"/>
      <c r="G52" s="243">
        <f>(F52/F39)*1000</f>
        <v>0</v>
      </c>
      <c r="H52" s="242"/>
      <c r="I52" s="243">
        <f>(H52/H39)*1000</f>
        <v>0</v>
      </c>
    </row>
    <row r="53" spans="1:9" x14ac:dyDescent="0.25">
      <c r="A53" s="28" t="s">
        <v>31</v>
      </c>
      <c r="B53" s="223"/>
      <c r="C53" s="223"/>
      <c r="D53" s="240">
        <f>SUM(D54:D58)</f>
        <v>0</v>
      </c>
      <c r="E53" s="241">
        <f>(D53/D39)*1000</f>
        <v>0</v>
      </c>
      <c r="F53" s="240">
        <f>SUM(F54:F58)</f>
        <v>0</v>
      </c>
      <c r="G53" s="241">
        <f>(F53/F39)*1000</f>
        <v>0</v>
      </c>
      <c r="H53" s="240">
        <f>SUM(H54:H58)</f>
        <v>0</v>
      </c>
      <c r="I53" s="241">
        <f>(H53/H39)*1000</f>
        <v>0</v>
      </c>
    </row>
    <row r="54" spans="1:9" x14ac:dyDescent="0.25">
      <c r="A54" s="33" t="s">
        <v>98</v>
      </c>
      <c r="B54" s="223"/>
      <c r="C54" s="223"/>
      <c r="D54" s="242"/>
      <c r="E54" s="239">
        <f>(D54/D39)*1000</f>
        <v>0</v>
      </c>
      <c r="F54" s="245"/>
      <c r="G54" s="239">
        <f>(F54/F39)*1000</f>
        <v>0</v>
      </c>
      <c r="H54" s="245"/>
      <c r="I54" s="239">
        <f>(H54/H39)*1000</f>
        <v>0</v>
      </c>
    </row>
    <row r="55" spans="1:9" x14ac:dyDescent="0.25">
      <c r="A55" s="33" t="s">
        <v>32</v>
      </c>
      <c r="B55" s="223"/>
      <c r="C55" s="223"/>
      <c r="D55" s="242"/>
      <c r="E55" s="239">
        <f>(D55/D39)*1000</f>
        <v>0</v>
      </c>
      <c r="F55" s="245"/>
      <c r="G55" s="239">
        <f>(F55/F39)*1000</f>
        <v>0</v>
      </c>
      <c r="H55" s="245"/>
      <c r="I55" s="239">
        <f>(H55/H39)*1000</f>
        <v>0</v>
      </c>
    </row>
    <row r="56" spans="1:9" x14ac:dyDescent="0.25">
      <c r="A56" s="33" t="s">
        <v>99</v>
      </c>
      <c r="B56" s="223"/>
      <c r="C56" s="223"/>
      <c r="D56" s="242"/>
      <c r="E56" s="239">
        <f>(D56/D39)*1000</f>
        <v>0</v>
      </c>
      <c r="F56" s="245"/>
      <c r="G56" s="239">
        <f>(F56/F39)*1000</f>
        <v>0</v>
      </c>
      <c r="H56" s="245"/>
      <c r="I56" s="239">
        <f>(H56/H39)*1000</f>
        <v>0</v>
      </c>
    </row>
    <row r="57" spans="1:9" x14ac:dyDescent="0.25">
      <c r="A57" s="33" t="s">
        <v>100</v>
      </c>
      <c r="B57" s="223"/>
      <c r="C57" s="223"/>
      <c r="D57" s="242"/>
      <c r="E57" s="239">
        <f>(D57/D39)*1000</f>
        <v>0</v>
      </c>
      <c r="F57" s="245"/>
      <c r="G57" s="239">
        <f>(F57/F39)*1000</f>
        <v>0</v>
      </c>
      <c r="H57" s="245"/>
      <c r="I57" s="239">
        <f>(H57/H39)*1000</f>
        <v>0</v>
      </c>
    </row>
    <row r="58" spans="1:9" x14ac:dyDescent="0.25">
      <c r="A58" s="33" t="s">
        <v>101</v>
      </c>
      <c r="B58" s="223"/>
      <c r="C58" s="223"/>
      <c r="D58" s="242"/>
      <c r="E58" s="239">
        <f>(D58/D39)*1000</f>
        <v>0</v>
      </c>
      <c r="F58" s="245"/>
      <c r="G58" s="239">
        <f>(F58/F39)*1000</f>
        <v>0</v>
      </c>
      <c r="H58" s="245"/>
      <c r="I58" s="239">
        <f>(H58/H39)*1000</f>
        <v>0</v>
      </c>
    </row>
    <row r="59" spans="1:9" x14ac:dyDescent="0.25">
      <c r="A59" s="28" t="s">
        <v>33</v>
      </c>
      <c r="B59" s="223"/>
      <c r="C59" s="223"/>
      <c r="D59" s="240">
        <f>SUM(D60:D62)</f>
        <v>0</v>
      </c>
      <c r="E59" s="241">
        <f>(D59/D39)*1000</f>
        <v>0</v>
      </c>
      <c r="F59" s="240">
        <f>SUM(F60:F62)</f>
        <v>0</v>
      </c>
      <c r="G59" s="241">
        <f>(F59/F39)*1000</f>
        <v>0</v>
      </c>
      <c r="H59" s="240">
        <f>SUM(H60:H62)</f>
        <v>0</v>
      </c>
      <c r="I59" s="241">
        <f>(H59/H39)*1000</f>
        <v>0</v>
      </c>
    </row>
    <row r="60" spans="1:9" x14ac:dyDescent="0.25">
      <c r="A60" s="33" t="s">
        <v>34</v>
      </c>
      <c r="B60" s="223"/>
      <c r="C60" s="223"/>
      <c r="D60" s="242"/>
      <c r="E60" s="239">
        <f>(D60/D39)*1000</f>
        <v>0</v>
      </c>
      <c r="F60" s="242"/>
      <c r="G60" s="239">
        <f>(F60/F39)*1000</f>
        <v>0</v>
      </c>
      <c r="H60" s="242"/>
      <c r="I60" s="239">
        <f>(H60/H39)*1000</f>
        <v>0</v>
      </c>
    </row>
    <row r="61" spans="1:9" x14ac:dyDescent="0.25">
      <c r="A61" s="33" t="s">
        <v>81</v>
      </c>
      <c r="B61" s="223"/>
      <c r="C61" s="223"/>
      <c r="D61" s="242"/>
      <c r="E61" s="239">
        <f>(D61/D39)*1000</f>
        <v>0</v>
      </c>
      <c r="F61" s="242"/>
      <c r="G61" s="239">
        <f>(F61/F39)*1000</f>
        <v>0</v>
      </c>
      <c r="H61" s="242"/>
      <c r="I61" s="239">
        <f>(H61/H39)*1000</f>
        <v>0</v>
      </c>
    </row>
    <row r="62" spans="1:9" ht="15.75" thickBot="1" x14ac:dyDescent="0.3">
      <c r="A62" s="51" t="s">
        <v>82</v>
      </c>
      <c r="B62" s="18"/>
      <c r="C62" s="18"/>
      <c r="D62" s="246"/>
      <c r="E62" s="247">
        <f>(D62/D39)*1000</f>
        <v>0</v>
      </c>
      <c r="F62" s="246"/>
      <c r="G62" s="247">
        <f>(F62/F39)*1000</f>
        <v>0</v>
      </c>
      <c r="H62" s="246"/>
      <c r="I62" s="247">
        <f>(H62/H39)*1000</f>
        <v>0</v>
      </c>
    </row>
    <row r="63" spans="1:9" x14ac:dyDescent="0.25">
      <c r="A63" s="39"/>
      <c r="B63" s="223"/>
      <c r="C63" s="223"/>
      <c r="D63" s="248"/>
      <c r="G63" s="249"/>
      <c r="H63" s="250"/>
    </row>
    <row r="64" spans="1:9" ht="15.75" thickBot="1" x14ac:dyDescent="0.3">
      <c r="A64" s="39"/>
      <c r="B64" s="223"/>
      <c r="C64" s="223"/>
      <c r="D64" s="248"/>
      <c r="G64" s="80"/>
    </row>
    <row r="65" spans="1:7" x14ac:dyDescent="0.25">
      <c r="A65" s="185" t="s">
        <v>80</v>
      </c>
      <c r="B65" s="125" t="s">
        <v>2</v>
      </c>
      <c r="C65" s="125" t="s">
        <v>3</v>
      </c>
      <c r="D65" s="251"/>
      <c r="G65" s="80"/>
    </row>
    <row r="66" spans="1:7" x14ac:dyDescent="0.25">
      <c r="A66" s="14"/>
      <c r="B66" s="223"/>
      <c r="C66" s="223"/>
      <c r="D66" s="252"/>
      <c r="G66" s="80"/>
    </row>
    <row r="67" spans="1:7" x14ac:dyDescent="0.25">
      <c r="A67" s="28" t="s">
        <v>79</v>
      </c>
      <c r="B67" s="222" t="s">
        <v>2</v>
      </c>
      <c r="C67" s="222" t="s">
        <v>3</v>
      </c>
      <c r="D67" s="16"/>
      <c r="G67" s="80"/>
    </row>
    <row r="68" spans="1:7" ht="15.75" thickBot="1" x14ac:dyDescent="0.3">
      <c r="A68" s="17" t="s">
        <v>180</v>
      </c>
      <c r="B68" s="18" t="s">
        <v>5</v>
      </c>
      <c r="C68" s="18"/>
      <c r="D68" s="48"/>
      <c r="E68" t="s">
        <v>179</v>
      </c>
      <c r="G68" s="80"/>
    </row>
    <row r="69" spans="1:7" ht="15.75" thickBot="1" x14ac:dyDescent="0.3">
      <c r="A69" s="14"/>
      <c r="B69" s="223"/>
      <c r="C69" s="223"/>
      <c r="G69" s="80"/>
    </row>
    <row r="70" spans="1:7" x14ac:dyDescent="0.25">
      <c r="A70" s="185" t="s">
        <v>150</v>
      </c>
      <c r="B70" s="186"/>
      <c r="C70" s="186"/>
      <c r="D70" s="188"/>
      <c r="E70" s="64" t="s">
        <v>35</v>
      </c>
      <c r="F70" s="64" t="s">
        <v>151</v>
      </c>
      <c r="G70" s="5"/>
    </row>
    <row r="71" spans="1:7" x14ac:dyDescent="0.25">
      <c r="A71" s="14" t="s">
        <v>36</v>
      </c>
      <c r="B71" s="223"/>
      <c r="C71" s="223"/>
      <c r="D71" s="253">
        <f>SUM(D72:D77)</f>
        <v>530</v>
      </c>
      <c r="E71" s="254">
        <f>(F71/D71)</f>
        <v>174.14905660377357</v>
      </c>
      <c r="F71" s="255">
        <v>92299</v>
      </c>
      <c r="G71" s="8"/>
    </row>
    <row r="72" spans="1:7" x14ac:dyDescent="0.25">
      <c r="A72" s="14" t="s">
        <v>152</v>
      </c>
      <c r="B72" s="223"/>
      <c r="C72" s="223"/>
      <c r="D72" s="248"/>
      <c r="E72" s="254">
        <f>(F71/D71)</f>
        <v>174.14905660377357</v>
      </c>
      <c r="F72" s="255"/>
      <c r="G72" s="8"/>
    </row>
    <row r="73" spans="1:7" x14ac:dyDescent="0.25">
      <c r="A73" s="14" t="s">
        <v>109</v>
      </c>
      <c r="B73" s="223"/>
      <c r="C73" s="223"/>
      <c r="D73" s="248"/>
      <c r="E73" s="256" t="e">
        <f>(F71/D73)</f>
        <v>#DIV/0!</v>
      </c>
      <c r="F73" s="255"/>
      <c r="G73" s="8"/>
    </row>
    <row r="74" spans="1:7" x14ac:dyDescent="0.25">
      <c r="A74" s="14" t="s">
        <v>110</v>
      </c>
      <c r="B74" s="223"/>
      <c r="C74" s="223"/>
      <c r="D74" s="248"/>
      <c r="E74" s="254" t="e">
        <f>(F71/D74)</f>
        <v>#DIV/0!</v>
      </c>
      <c r="F74" s="255"/>
      <c r="G74" s="8"/>
    </row>
    <row r="75" spans="1:7" x14ac:dyDescent="0.25">
      <c r="A75" s="14" t="s">
        <v>153</v>
      </c>
      <c r="B75" s="223" t="s">
        <v>5</v>
      </c>
      <c r="C75" s="223"/>
      <c r="D75" s="255">
        <v>530</v>
      </c>
      <c r="E75" s="254">
        <f>(F71/D75)</f>
        <v>174.14905660377357</v>
      </c>
      <c r="F75" s="250"/>
      <c r="G75" s="8"/>
    </row>
    <row r="76" spans="1:7" x14ac:dyDescent="0.25">
      <c r="A76" s="14" t="s">
        <v>76</v>
      </c>
      <c r="B76" s="223"/>
      <c r="C76" s="223"/>
      <c r="D76" s="255"/>
      <c r="E76" s="257" t="e">
        <f>(F71/D76)</f>
        <v>#DIV/0!</v>
      </c>
      <c r="F76" s="257"/>
      <c r="G76" s="8"/>
    </row>
    <row r="77" spans="1:7" x14ac:dyDescent="0.25">
      <c r="A77" s="14" t="s">
        <v>154</v>
      </c>
      <c r="B77" s="223"/>
      <c r="C77" s="223"/>
      <c r="D77" s="258"/>
      <c r="E77" s="259" t="e">
        <f>(F71/D77)</f>
        <v>#DIV/0!</v>
      </c>
      <c r="G77" s="8"/>
    </row>
    <row r="78" spans="1:7" x14ac:dyDescent="0.25">
      <c r="A78" s="28" t="s">
        <v>136</v>
      </c>
      <c r="B78" s="223"/>
      <c r="C78" s="223"/>
      <c r="D78" s="258"/>
      <c r="E78" s="259"/>
      <c r="G78" s="8"/>
    </row>
    <row r="79" spans="1:7" x14ac:dyDescent="0.25">
      <c r="A79" s="28" t="s">
        <v>137</v>
      </c>
      <c r="B79" s="222"/>
      <c r="C79" s="222"/>
      <c r="D79" s="255"/>
      <c r="G79" s="8"/>
    </row>
    <row r="80" spans="1:7" x14ac:dyDescent="0.25">
      <c r="A80" s="28" t="s">
        <v>138</v>
      </c>
      <c r="B80" s="222" t="s">
        <v>5</v>
      </c>
      <c r="C80" s="222"/>
      <c r="G80" s="8"/>
    </row>
    <row r="81" spans="1:10" x14ac:dyDescent="0.25">
      <c r="A81" s="14" t="s">
        <v>184</v>
      </c>
      <c r="B81" s="223"/>
      <c r="C81" s="223"/>
      <c r="G81" s="8"/>
      <c r="H81" s="61" t="s">
        <v>185</v>
      </c>
    </row>
    <row r="82" spans="1:10" x14ac:dyDescent="0.25">
      <c r="A82" s="28" t="s">
        <v>139</v>
      </c>
      <c r="B82" s="223"/>
      <c r="C82" s="223"/>
      <c r="D82" s="260">
        <f>(H94/D83)</f>
        <v>46149.5</v>
      </c>
      <c r="E82" s="261"/>
      <c r="F82" s="261"/>
      <c r="G82" s="8"/>
      <c r="H82" s="61" t="s">
        <v>166</v>
      </c>
    </row>
    <row r="83" spans="1:10" x14ac:dyDescent="0.25">
      <c r="A83" s="14" t="s">
        <v>155</v>
      </c>
      <c r="B83" s="222" t="s">
        <v>5</v>
      </c>
      <c r="C83" s="223"/>
      <c r="D83" s="222">
        <v>2</v>
      </c>
      <c r="E83" s="1" t="s">
        <v>167</v>
      </c>
      <c r="G83" s="8"/>
    </row>
    <row r="84" spans="1:10" ht="15.75" thickBot="1" x14ac:dyDescent="0.3">
      <c r="A84" s="46" t="s">
        <v>140</v>
      </c>
      <c r="B84" s="18"/>
      <c r="C84" s="18" t="s">
        <v>5</v>
      </c>
      <c r="D84" s="262"/>
      <c r="E84" s="47"/>
      <c r="F84" s="47"/>
      <c r="G84" s="48"/>
      <c r="H84" s="263"/>
    </row>
    <row r="85" spans="1:10" ht="15.75" thickBot="1" x14ac:dyDescent="0.3">
      <c r="A85" s="28"/>
      <c r="B85" s="223"/>
      <c r="C85" s="223"/>
      <c r="G85" s="8"/>
    </row>
    <row r="86" spans="1:10" x14ac:dyDescent="0.25">
      <c r="A86" s="11" t="s">
        <v>182</v>
      </c>
      <c r="B86" s="186"/>
      <c r="C86" s="186"/>
      <c r="D86" s="4"/>
      <c r="E86" s="4"/>
      <c r="F86" s="4"/>
      <c r="G86" s="5"/>
    </row>
    <row r="87" spans="1:10" x14ac:dyDescent="0.25">
      <c r="A87" s="9"/>
      <c r="B87" s="222" t="s">
        <v>2</v>
      </c>
      <c r="C87" s="222" t="s">
        <v>3</v>
      </c>
      <c r="D87" s="1" t="s">
        <v>18</v>
      </c>
      <c r="E87" s="222" t="s">
        <v>40</v>
      </c>
      <c r="G87" s="8"/>
    </row>
    <row r="88" spans="1:10" x14ac:dyDescent="0.25">
      <c r="A88" s="33" t="s">
        <v>41</v>
      </c>
      <c r="B88" s="223"/>
      <c r="C88" s="223"/>
      <c r="D88" s="255"/>
      <c r="E88" s="264">
        <f>(D88/152000)</f>
        <v>0</v>
      </c>
      <c r="F88" s="264"/>
      <c r="G88" s="8"/>
    </row>
    <row r="89" spans="1:10" x14ac:dyDescent="0.25">
      <c r="A89" s="33" t="s">
        <v>43</v>
      </c>
      <c r="C89" s="223"/>
      <c r="D89" s="261"/>
      <c r="G89" s="8"/>
    </row>
    <row r="90" spans="1:10" x14ac:dyDescent="0.25">
      <c r="A90" s="33" t="s">
        <v>44</v>
      </c>
      <c r="B90" s="223" t="s">
        <v>5</v>
      </c>
      <c r="C90" s="223"/>
      <c r="D90" s="255">
        <v>43650</v>
      </c>
      <c r="E90" s="264"/>
      <c r="F90" s="264"/>
      <c r="G90" s="8"/>
      <c r="H90" s="61" t="s">
        <v>181</v>
      </c>
    </row>
    <row r="91" spans="1:10" ht="15.75" thickBot="1" x14ac:dyDescent="0.3">
      <c r="A91" s="51" t="s">
        <v>45</v>
      </c>
      <c r="B91" s="18"/>
      <c r="C91" s="18"/>
      <c r="D91" s="52"/>
      <c r="E91" s="47"/>
      <c r="F91" s="47"/>
      <c r="G91" s="48"/>
    </row>
    <row r="92" spans="1:10" ht="15.75" thickBot="1" x14ac:dyDescent="0.3">
      <c r="A92" s="53"/>
      <c r="B92" s="223"/>
      <c r="C92" s="223"/>
      <c r="D92" s="261"/>
    </row>
    <row r="93" spans="1:10" ht="15.75" thickBot="1" x14ac:dyDescent="0.3">
      <c r="A93" s="53"/>
      <c r="B93" s="223"/>
      <c r="C93" s="223"/>
      <c r="D93" s="261"/>
      <c r="E93" s="66">
        <v>2015</v>
      </c>
      <c r="F93" s="64"/>
      <c r="G93" s="64">
        <v>2016</v>
      </c>
      <c r="H93" s="65">
        <v>2017</v>
      </c>
    </row>
    <row r="94" spans="1:10" ht="15.75" thickBot="1" x14ac:dyDescent="0.3">
      <c r="A94" s="53"/>
      <c r="D94" s="265" t="s">
        <v>46</v>
      </c>
      <c r="E94" s="70">
        <v>91714</v>
      </c>
      <c r="F94" s="71"/>
      <c r="G94" s="72">
        <v>91730</v>
      </c>
      <c r="H94" s="69">
        <v>92299</v>
      </c>
      <c r="I94" s="109"/>
    </row>
    <row r="95" spans="1:10" ht="15.75" thickBot="1" x14ac:dyDescent="0.3">
      <c r="A95" s="11" t="s">
        <v>47</v>
      </c>
      <c r="B95" s="4"/>
      <c r="C95" s="4"/>
      <c r="D95" s="266"/>
      <c r="E95" s="4"/>
      <c r="F95" s="4"/>
      <c r="G95" s="5"/>
      <c r="H95" s="3"/>
      <c r="I95" s="5"/>
      <c r="J95" s="61" t="s">
        <v>164</v>
      </c>
    </row>
    <row r="96" spans="1:10" ht="15.75" thickBot="1" x14ac:dyDescent="0.3">
      <c r="A96" s="54"/>
      <c r="B96" s="1" t="s">
        <v>2</v>
      </c>
      <c r="C96" s="1" t="s">
        <v>3</v>
      </c>
      <c r="D96" s="114" t="s">
        <v>48</v>
      </c>
      <c r="E96" s="114" t="s">
        <v>49</v>
      </c>
      <c r="F96" s="114" t="s">
        <v>50</v>
      </c>
      <c r="G96" s="114" t="s">
        <v>51</v>
      </c>
      <c r="H96" s="114" t="s">
        <v>71</v>
      </c>
      <c r="I96" s="124" t="s">
        <v>157</v>
      </c>
    </row>
    <row r="97" spans="1:10" x14ac:dyDescent="0.25">
      <c r="A97" s="28" t="s">
        <v>52</v>
      </c>
      <c r="B97" s="223"/>
      <c r="D97" s="267">
        <f>SUM(D98:D100)</f>
        <v>2778791</v>
      </c>
      <c r="E97" s="267">
        <f>SUM(E98:E100)</f>
        <v>2951918</v>
      </c>
      <c r="F97" s="268">
        <f>(D97/E94)</f>
        <v>30.29843862441939</v>
      </c>
      <c r="G97" s="268">
        <f>(E97/G94)</f>
        <v>32.180508012645809</v>
      </c>
      <c r="H97" s="268">
        <f>(I97/H94)</f>
        <v>30.66638858492508</v>
      </c>
      <c r="I97" s="269">
        <f>SUM(I98:I100)</f>
        <v>2830477</v>
      </c>
    </row>
    <row r="98" spans="1:10" x14ac:dyDescent="0.25">
      <c r="A98" s="54" t="s">
        <v>53</v>
      </c>
      <c r="B98" s="223"/>
      <c r="D98" s="270">
        <v>2668811</v>
      </c>
      <c r="E98" s="270">
        <v>2737643</v>
      </c>
      <c r="F98" s="271">
        <f>(D98/E94)</f>
        <v>29.099276010205639</v>
      </c>
      <c r="G98" s="271">
        <f>(E98/G94)</f>
        <v>29.844576474435843</v>
      </c>
      <c r="H98" s="268">
        <f>(I98/H94)</f>
        <v>29.072752684211096</v>
      </c>
      <c r="I98" s="272">
        <v>2683386</v>
      </c>
    </row>
    <row r="99" spans="1:10" x14ac:dyDescent="0.25">
      <c r="A99" s="54" t="s">
        <v>54</v>
      </c>
      <c r="B99" s="223"/>
      <c r="D99" s="270"/>
      <c r="E99" s="270"/>
      <c r="F99" s="271">
        <f>(D99/E94)</f>
        <v>0</v>
      </c>
      <c r="G99" s="271">
        <f>(E99/G94)</f>
        <v>0</v>
      </c>
      <c r="H99" s="268">
        <f>(I99/H94)</f>
        <v>0</v>
      </c>
      <c r="I99" s="272"/>
    </row>
    <row r="100" spans="1:10" x14ac:dyDescent="0.25">
      <c r="A100" s="54" t="s">
        <v>55</v>
      </c>
      <c r="B100" s="223"/>
      <c r="D100" s="270">
        <v>109980</v>
      </c>
      <c r="E100" s="270">
        <v>214275</v>
      </c>
      <c r="F100" s="271">
        <f>(D100/E94)</f>
        <v>1.1991626142137515</v>
      </c>
      <c r="G100" s="271">
        <f>(E100/G94)</f>
        <v>2.3359315382099641</v>
      </c>
      <c r="H100" s="218"/>
      <c r="I100" s="273">
        <v>147091</v>
      </c>
    </row>
    <row r="101" spans="1:10" x14ac:dyDescent="0.25">
      <c r="A101" s="28" t="s">
        <v>56</v>
      </c>
      <c r="B101" s="223"/>
      <c r="D101" s="267">
        <f>SUM(D102:D103)</f>
        <v>4300000</v>
      </c>
      <c r="E101" s="267">
        <f>SUM(E102:E103)</f>
        <v>4400000</v>
      </c>
      <c r="F101" s="268">
        <f>(D101/E94)</f>
        <v>46.884881261312337</v>
      </c>
      <c r="G101" s="268">
        <f>(E101/G94)</f>
        <v>47.966859260874308</v>
      </c>
      <c r="H101" s="268">
        <f>(I101/H94)</f>
        <v>48.754591057324568</v>
      </c>
      <c r="I101" s="274">
        <f>SUM(I102:I103)</f>
        <v>4500000</v>
      </c>
    </row>
    <row r="102" spans="1:10" x14ac:dyDescent="0.25">
      <c r="A102" s="54" t="s">
        <v>57</v>
      </c>
      <c r="B102" s="223"/>
      <c r="D102" s="270">
        <v>4300000</v>
      </c>
      <c r="E102" s="270">
        <v>4400000</v>
      </c>
      <c r="F102" s="271"/>
      <c r="G102" s="218"/>
      <c r="H102" s="218"/>
      <c r="I102" s="275">
        <v>4500000</v>
      </c>
    </row>
    <row r="103" spans="1:10" x14ac:dyDescent="0.25">
      <c r="A103" s="54" t="s">
        <v>58</v>
      </c>
      <c r="B103" s="223"/>
      <c r="D103" s="270"/>
      <c r="E103" s="276"/>
      <c r="F103" s="271"/>
      <c r="G103" s="218"/>
      <c r="H103" s="218"/>
      <c r="I103" s="277">
        <v>0</v>
      </c>
    </row>
    <row r="104" spans="1:10" x14ac:dyDescent="0.25">
      <c r="A104" s="28" t="s">
        <v>59</v>
      </c>
      <c r="B104" s="223"/>
      <c r="D104" s="271"/>
      <c r="E104" s="276"/>
      <c r="F104" s="271">
        <v>510</v>
      </c>
      <c r="G104" s="292">
        <v>544</v>
      </c>
      <c r="H104" s="291">
        <v>518</v>
      </c>
      <c r="I104" s="8"/>
      <c r="J104" s="61" t="s">
        <v>170</v>
      </c>
    </row>
    <row r="105" spans="1:10" x14ac:dyDescent="0.25">
      <c r="A105" s="28" t="s">
        <v>60</v>
      </c>
      <c r="B105" s="223"/>
      <c r="D105" s="270">
        <v>3428964</v>
      </c>
      <c r="E105" s="270"/>
      <c r="F105" s="271">
        <f>(D105/E94)</f>
        <v>37.387574416119676</v>
      </c>
      <c r="G105" s="271">
        <f>(E105/G94)</f>
        <v>0</v>
      </c>
      <c r="H105" s="278"/>
      <c r="I105" s="8"/>
    </row>
    <row r="106" spans="1:10" x14ac:dyDescent="0.25">
      <c r="A106" s="28" t="s">
        <v>61</v>
      </c>
      <c r="B106" s="223"/>
      <c r="D106" s="218"/>
      <c r="E106" s="276"/>
      <c r="F106" s="289">
        <v>995</v>
      </c>
      <c r="G106" s="218"/>
      <c r="H106" s="218"/>
      <c r="I106" s="8"/>
    </row>
    <row r="107" spans="1:10" x14ac:dyDescent="0.25">
      <c r="A107" s="28" t="s">
        <v>62</v>
      </c>
      <c r="B107" s="223"/>
      <c r="D107" s="218"/>
      <c r="E107" s="276"/>
      <c r="F107" s="271">
        <v>279.94</v>
      </c>
      <c r="G107" s="218"/>
      <c r="H107" s="218"/>
      <c r="I107" s="8"/>
    </row>
    <row r="108" spans="1:10" x14ac:dyDescent="0.25">
      <c r="A108" s="28" t="s">
        <v>131</v>
      </c>
      <c r="B108" s="223"/>
      <c r="D108" s="280"/>
      <c r="E108" s="290">
        <v>0.41499999999999998</v>
      </c>
      <c r="F108" s="271"/>
      <c r="G108" s="218"/>
      <c r="H108" s="218"/>
      <c r="I108" s="8"/>
    </row>
    <row r="109" spans="1:10" ht="15.75" thickBot="1" x14ac:dyDescent="0.3">
      <c r="A109" s="46" t="s">
        <v>130</v>
      </c>
      <c r="B109" s="18"/>
      <c r="C109" s="47"/>
      <c r="D109" s="282">
        <f>(52562162+36952408)</f>
        <v>89514570</v>
      </c>
      <c r="E109" s="283"/>
      <c r="F109" s="282">
        <f>(D109/E94)</f>
        <v>976.01860130405396</v>
      </c>
      <c r="G109" s="284">
        <f>(E109/G94)</f>
        <v>0</v>
      </c>
      <c r="H109" s="220"/>
      <c r="I109" s="48"/>
    </row>
    <row r="110" spans="1:10" x14ac:dyDescent="0.25">
      <c r="A110" s="2"/>
      <c r="B110" s="223"/>
      <c r="D110" s="255"/>
      <c r="E110" s="285"/>
      <c r="F110" s="286"/>
    </row>
    <row r="111" spans="1:10" x14ac:dyDescent="0.25">
      <c r="A111" s="130" t="s">
        <v>102</v>
      </c>
      <c r="B111" s="133" t="s">
        <v>2</v>
      </c>
      <c r="C111" s="133" t="s">
        <v>3</v>
      </c>
    </row>
    <row r="112" spans="1:10" x14ac:dyDescent="0.25">
      <c r="A112" s="129" t="s">
        <v>119</v>
      </c>
      <c r="B112" s="133" t="s">
        <v>5</v>
      </c>
      <c r="C112" s="133"/>
      <c r="D112" s="1"/>
    </row>
    <row r="113" spans="1:4" x14ac:dyDescent="0.25">
      <c r="A113" s="129" t="s">
        <v>120</v>
      </c>
      <c r="B113" s="133" t="s">
        <v>5</v>
      </c>
      <c r="C113" s="133"/>
    </row>
    <row r="114" spans="1:4" x14ac:dyDescent="0.25">
      <c r="A114" s="129" t="s">
        <v>121</v>
      </c>
      <c r="B114" s="133" t="s">
        <v>5</v>
      </c>
      <c r="C114" s="133"/>
      <c r="D114" s="61" t="s">
        <v>160</v>
      </c>
    </row>
    <row r="115" spans="1:4" x14ac:dyDescent="0.25">
      <c r="A115" s="129" t="s">
        <v>122</v>
      </c>
      <c r="B115" s="133"/>
      <c r="C115" s="133" t="s">
        <v>5</v>
      </c>
      <c r="D115" s="61"/>
    </row>
    <row r="116" spans="1:4" x14ac:dyDescent="0.25">
      <c r="A116" s="129" t="s">
        <v>123</v>
      </c>
      <c r="B116" s="133" t="s">
        <v>5</v>
      </c>
      <c r="C116" s="133"/>
      <c r="D116" s="61" t="s">
        <v>177</v>
      </c>
    </row>
    <row r="117" spans="1:4" x14ac:dyDescent="0.25">
      <c r="A117" s="287" t="s">
        <v>64</v>
      </c>
    </row>
    <row r="118" spans="1:4" x14ac:dyDescent="0.25">
      <c r="A118" s="61" t="s">
        <v>186</v>
      </c>
    </row>
    <row r="119" spans="1:4" x14ac:dyDescent="0.25">
      <c r="A119" s="61" t="s">
        <v>177</v>
      </c>
    </row>
    <row r="120" spans="1:4" x14ac:dyDescent="0.25">
      <c r="A120" s="61" t="s">
        <v>178</v>
      </c>
    </row>
    <row r="121" spans="1:4" ht="15.75" thickBot="1" x14ac:dyDescent="0.3">
      <c r="A121" s="288"/>
    </row>
    <row r="122" spans="1:4" x14ac:dyDescent="0.25">
      <c r="A122" s="66" t="s">
        <v>158</v>
      </c>
      <c r="B122" s="5"/>
    </row>
    <row r="123" spans="1:4" ht="15.75" thickBot="1" x14ac:dyDescent="0.3">
      <c r="A123" s="309" t="s">
        <v>211</v>
      </c>
      <c r="B123" s="315">
        <f>(43/112)</f>
        <v>0.38392857142857145</v>
      </c>
    </row>
  </sheetData>
  <hyperlinks>
    <hyperlink ref="D9" r:id="rId1" xr:uid="{00000000-0004-0000-0200-000000000000}"/>
    <hyperlink ref="D10" r:id="rId2" xr:uid="{00000000-0004-0000-0200-000001000000}"/>
    <hyperlink ref="J95" r:id="rId3" xr:uid="{00000000-0004-0000-0200-000002000000}"/>
    <hyperlink ref="D34" r:id="rId4" xr:uid="{00000000-0004-0000-0200-000003000000}"/>
    <hyperlink ref="D19" r:id="rId5" xr:uid="{00000000-0004-0000-0200-000004000000}"/>
    <hyperlink ref="J104" r:id="rId6" xr:uid="{00000000-0004-0000-0200-000005000000}"/>
    <hyperlink ref="D30" r:id="rId7" xr:uid="{00000000-0004-0000-0200-000006000000}"/>
    <hyperlink ref="D28" r:id="rId8" xr:uid="{00000000-0004-0000-0200-000007000000}"/>
    <hyperlink ref="D29" r:id="rId9" xr:uid="{00000000-0004-0000-0200-000008000000}"/>
    <hyperlink ref="D32" r:id="rId10" xr:uid="{00000000-0004-0000-0200-000009000000}"/>
    <hyperlink ref="D114" r:id="rId11" xr:uid="{00000000-0004-0000-0200-00000A000000}"/>
    <hyperlink ref="H90" r:id="rId12" xr:uid="{00000000-0004-0000-0200-00000B000000}"/>
    <hyperlink ref="J47" r:id="rId13" xr:uid="{00000000-0004-0000-0200-00000C000000}"/>
    <hyperlink ref="H81" r:id="rId14" xr:uid="{00000000-0004-0000-0200-00000D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121"/>
  <sheetViews>
    <sheetView topLeftCell="A100" workbookViewId="0">
      <selection activeCell="A125" sqref="A125"/>
    </sheetView>
  </sheetViews>
  <sheetFormatPr baseColWidth="10" defaultRowHeight="15" x14ac:dyDescent="0.25"/>
  <cols>
    <col min="1" max="1" width="90" customWidth="1"/>
    <col min="2" max="2" width="12.140625" customWidth="1"/>
    <col min="4" max="4" width="22" customWidth="1"/>
    <col min="5" max="5" width="18.5703125" customWidth="1"/>
    <col min="6" max="6" width="15.140625" customWidth="1"/>
    <col min="8" max="8" width="12.5703125" bestFit="1" customWidth="1"/>
    <col min="9" max="9" width="18.5703125" customWidth="1"/>
  </cols>
  <sheetData>
    <row r="2" spans="1:4" ht="15.75" thickBot="1" x14ac:dyDescent="0.3"/>
    <row r="3" spans="1:4" x14ac:dyDescent="0.25">
      <c r="A3" s="3"/>
      <c r="B3" s="4"/>
      <c r="C3" s="5"/>
    </row>
    <row r="4" spans="1:4" x14ac:dyDescent="0.25">
      <c r="A4" s="6" t="s">
        <v>0</v>
      </c>
      <c r="B4" s="221" t="s">
        <v>187</v>
      </c>
      <c r="C4" s="8"/>
      <c r="D4" s="2"/>
    </row>
    <row r="5" spans="1:4" ht="15.75" thickBot="1" x14ac:dyDescent="0.3">
      <c r="A5" s="9"/>
      <c r="C5" s="8"/>
    </row>
    <row r="6" spans="1:4" x14ac:dyDescent="0.25">
      <c r="A6" s="11" t="s">
        <v>1</v>
      </c>
      <c r="B6" s="4"/>
      <c r="C6" s="5"/>
    </row>
    <row r="7" spans="1:4" x14ac:dyDescent="0.25">
      <c r="A7" s="9"/>
      <c r="B7" s="222" t="s">
        <v>2</v>
      </c>
      <c r="C7" s="13" t="s">
        <v>3</v>
      </c>
    </row>
    <row r="8" spans="1:4" x14ac:dyDescent="0.25">
      <c r="A8" s="14" t="s">
        <v>4</v>
      </c>
      <c r="B8" s="223"/>
      <c r="C8" s="16" t="s">
        <v>5</v>
      </c>
    </row>
    <row r="9" spans="1:4" x14ac:dyDescent="0.25">
      <c r="A9" s="14" t="s">
        <v>6</v>
      </c>
      <c r="B9" s="223" t="s">
        <v>5</v>
      </c>
      <c r="C9" s="16"/>
      <c r="D9" s="61" t="s">
        <v>192</v>
      </c>
    </row>
    <row r="10" spans="1:4" x14ac:dyDescent="0.25">
      <c r="A10" s="14" t="s">
        <v>7</v>
      </c>
      <c r="B10" s="223"/>
      <c r="C10" s="16" t="s">
        <v>5</v>
      </c>
    </row>
    <row r="11" spans="1:4" x14ac:dyDescent="0.25">
      <c r="A11" s="14" t="s">
        <v>8</v>
      </c>
      <c r="B11" s="223"/>
      <c r="C11" s="16" t="s">
        <v>5</v>
      </c>
    </row>
    <row r="12" spans="1:4" x14ac:dyDescent="0.25">
      <c r="A12" s="14" t="s">
        <v>9</v>
      </c>
      <c r="B12" s="223"/>
      <c r="C12" s="16" t="s">
        <v>5</v>
      </c>
    </row>
    <row r="13" spans="1:4" ht="15.75" thickBot="1" x14ac:dyDescent="0.3">
      <c r="A13" s="17"/>
      <c r="B13" s="18"/>
      <c r="C13" s="19"/>
    </row>
    <row r="14" spans="1:4" ht="15.75" thickBot="1" x14ac:dyDescent="0.3">
      <c r="A14" s="20"/>
    </row>
    <row r="15" spans="1:4" x14ac:dyDescent="0.25">
      <c r="A15" s="11" t="s">
        <v>11</v>
      </c>
      <c r="B15" s="21"/>
      <c r="C15" s="5"/>
    </row>
    <row r="16" spans="1:4" x14ac:dyDescent="0.25">
      <c r="A16" s="9"/>
      <c r="B16" s="222" t="s">
        <v>2</v>
      </c>
      <c r="C16" s="13" t="s">
        <v>3</v>
      </c>
    </row>
    <row r="17" spans="1:8" x14ac:dyDescent="0.25">
      <c r="A17" s="14" t="s">
        <v>4</v>
      </c>
      <c r="B17" s="223"/>
      <c r="C17" s="16" t="s">
        <v>5</v>
      </c>
      <c r="D17" s="1"/>
    </row>
    <row r="18" spans="1:8" x14ac:dyDescent="0.25">
      <c r="A18" s="14" t="s">
        <v>6</v>
      </c>
      <c r="B18" s="223" t="s">
        <v>42</v>
      </c>
      <c r="C18" s="16"/>
      <c r="D18" s="61" t="s">
        <v>188</v>
      </c>
    </row>
    <row r="19" spans="1:8" x14ac:dyDescent="0.25">
      <c r="A19" s="14" t="s">
        <v>7</v>
      </c>
      <c r="B19" s="223" t="s">
        <v>42</v>
      </c>
      <c r="C19" s="16"/>
      <c r="D19" s="61" t="s">
        <v>190</v>
      </c>
    </row>
    <row r="20" spans="1:8" ht="15.75" thickBot="1" x14ac:dyDescent="0.3">
      <c r="A20" s="17" t="s">
        <v>8</v>
      </c>
      <c r="B20" s="18"/>
      <c r="C20" s="19" t="s">
        <v>5</v>
      </c>
      <c r="D20" s="1"/>
      <c r="E20" s="1"/>
      <c r="F20" s="1"/>
      <c r="G20" s="1"/>
    </row>
    <row r="21" spans="1:8" x14ac:dyDescent="0.25">
      <c r="A21" s="9"/>
      <c r="C21" s="8"/>
    </row>
    <row r="22" spans="1:8" ht="15.75" thickBot="1" x14ac:dyDescent="0.3">
      <c r="A22" s="9"/>
      <c r="C22" s="8"/>
    </row>
    <row r="23" spans="1:8" x14ac:dyDescent="0.25">
      <c r="A23" s="11" t="s">
        <v>12</v>
      </c>
      <c r="B23" s="21"/>
      <c r="C23" s="5"/>
    </row>
    <row r="24" spans="1:8" x14ac:dyDescent="0.25">
      <c r="A24" s="9"/>
      <c r="B24" s="222" t="s">
        <v>2</v>
      </c>
      <c r="C24" s="13" t="s">
        <v>3</v>
      </c>
    </row>
    <row r="25" spans="1:8" x14ac:dyDescent="0.25">
      <c r="A25" s="14" t="s">
        <v>4</v>
      </c>
      <c r="B25" s="223"/>
      <c r="C25" s="16" t="s">
        <v>5</v>
      </c>
      <c r="D25" s="61"/>
    </row>
    <row r="26" spans="1:8" x14ac:dyDescent="0.25">
      <c r="A26" s="14" t="s">
        <v>6</v>
      </c>
      <c r="B26" s="223" t="s">
        <v>5</v>
      </c>
      <c r="C26" s="16"/>
      <c r="D26" s="61" t="s">
        <v>207</v>
      </c>
    </row>
    <row r="27" spans="1:8" x14ac:dyDescent="0.25">
      <c r="A27" s="14" t="s">
        <v>7</v>
      </c>
      <c r="B27" s="223" t="s">
        <v>5</v>
      </c>
      <c r="C27" s="16"/>
      <c r="D27" s="61" t="s">
        <v>207</v>
      </c>
    </row>
    <row r="28" spans="1:8" x14ac:dyDescent="0.25">
      <c r="A28" s="14" t="s">
        <v>8</v>
      </c>
      <c r="B28" s="223" t="s">
        <v>5</v>
      </c>
      <c r="C28" s="16"/>
      <c r="D28" s="61" t="s">
        <v>207</v>
      </c>
    </row>
    <row r="29" spans="1:8" x14ac:dyDescent="0.25">
      <c r="A29" s="14" t="s">
        <v>206</v>
      </c>
      <c r="B29" s="223" t="s">
        <v>5</v>
      </c>
      <c r="C29" s="16"/>
      <c r="D29" s="61" t="s">
        <v>205</v>
      </c>
    </row>
    <row r="30" spans="1:8" x14ac:dyDescent="0.25">
      <c r="A30" s="14" t="s">
        <v>10</v>
      </c>
      <c r="B30" s="223" t="s">
        <v>42</v>
      </c>
      <c r="C30" s="16"/>
      <c r="D30" s="61" t="s">
        <v>189</v>
      </c>
      <c r="G30" s="224"/>
      <c r="H30" s="223"/>
    </row>
    <row r="31" spans="1:8" x14ac:dyDescent="0.25">
      <c r="A31" s="14" t="s">
        <v>13</v>
      </c>
      <c r="B31" s="223" t="s">
        <v>42</v>
      </c>
      <c r="C31" s="16"/>
      <c r="D31" s="61" t="s">
        <v>189</v>
      </c>
      <c r="G31" s="224"/>
      <c r="H31" s="223"/>
    </row>
    <row r="32" spans="1:8" x14ac:dyDescent="0.25">
      <c r="A32" s="14" t="s">
        <v>14</v>
      </c>
      <c r="B32" s="223" t="s">
        <v>5</v>
      </c>
      <c r="C32" s="16"/>
      <c r="D32" s="61" t="s">
        <v>204</v>
      </c>
    </row>
    <row r="33" spans="1:22" x14ac:dyDescent="0.25">
      <c r="A33" s="14" t="s">
        <v>15</v>
      </c>
      <c r="B33" s="223" t="s">
        <v>5</v>
      </c>
      <c r="C33" s="16"/>
      <c r="D33" s="61" t="s">
        <v>203</v>
      </c>
    </row>
    <row r="34" spans="1:22" ht="15.75" thickBot="1" x14ac:dyDescent="0.3">
      <c r="A34" s="17" t="s">
        <v>16</v>
      </c>
      <c r="B34" s="18" t="s">
        <v>5</v>
      </c>
      <c r="C34" s="19"/>
      <c r="D34" s="61" t="s">
        <v>202</v>
      </c>
      <c r="E34" s="1"/>
      <c r="F34" s="1"/>
    </row>
    <row r="35" spans="1:22" x14ac:dyDescent="0.25">
      <c r="A35" s="14"/>
      <c r="H35" s="223"/>
    </row>
    <row r="36" spans="1:22" ht="15.75" thickBot="1" x14ac:dyDescent="0.3">
      <c r="A36" s="225"/>
      <c r="B36" s="226"/>
      <c r="C36" s="1"/>
    </row>
    <row r="37" spans="1:22" ht="15.75" thickBot="1" x14ac:dyDescent="0.3">
      <c r="A37" s="64"/>
      <c r="B37" s="227"/>
      <c r="C37" s="4"/>
      <c r="D37" s="4"/>
      <c r="E37" s="4"/>
      <c r="F37" s="4"/>
      <c r="G37" s="26"/>
      <c r="I37" s="1" t="s">
        <v>195</v>
      </c>
    </row>
    <row r="38" spans="1:22" ht="15.75" thickBot="1" x14ac:dyDescent="0.3">
      <c r="A38" s="11" t="s">
        <v>17</v>
      </c>
      <c r="B38" s="21"/>
      <c r="C38" s="64"/>
      <c r="D38" s="228">
        <v>42736</v>
      </c>
      <c r="E38" s="5"/>
      <c r="F38" s="229">
        <v>42370</v>
      </c>
      <c r="G38" s="230"/>
      <c r="H38" s="230" t="s">
        <v>141</v>
      </c>
      <c r="I38" s="231"/>
    </row>
    <row r="39" spans="1:22" ht="15.75" thickBot="1" x14ac:dyDescent="0.3">
      <c r="A39" s="11" t="s">
        <v>142</v>
      </c>
      <c r="B39" s="21"/>
      <c r="C39" s="4"/>
      <c r="D39" s="69">
        <v>70344</v>
      </c>
      <c r="E39" s="5"/>
      <c r="F39" s="232">
        <v>69614</v>
      </c>
      <c r="G39" s="233"/>
      <c r="H39" s="234">
        <v>69331</v>
      </c>
      <c r="I39" s="235"/>
      <c r="J39" t="s">
        <v>191</v>
      </c>
    </row>
    <row r="40" spans="1:22" ht="15.75" thickBot="1" x14ac:dyDescent="0.3">
      <c r="A40" s="9"/>
      <c r="B40" s="222" t="s">
        <v>2</v>
      </c>
      <c r="C40" s="222" t="s">
        <v>3</v>
      </c>
      <c r="D40" s="236" t="s">
        <v>18</v>
      </c>
      <c r="E40" s="237" t="s">
        <v>19</v>
      </c>
      <c r="F40" s="236" t="s">
        <v>18</v>
      </c>
      <c r="G40" s="237" t="s">
        <v>19</v>
      </c>
      <c r="H40" s="236" t="s">
        <v>69</v>
      </c>
      <c r="I40" s="231" t="s">
        <v>143</v>
      </c>
      <c r="J40" s="61" t="s">
        <v>193</v>
      </c>
      <c r="V40" t="s">
        <v>194</v>
      </c>
    </row>
    <row r="41" spans="1:22" x14ac:dyDescent="0.25">
      <c r="A41" s="28" t="s">
        <v>21</v>
      </c>
      <c r="B41" s="223"/>
      <c r="C41" s="223"/>
      <c r="D41" s="238">
        <f>(D42+D53+D59)</f>
        <v>28968</v>
      </c>
      <c r="E41" s="239">
        <f>(D41/D39)*1000</f>
        <v>411.80484476287955</v>
      </c>
      <c r="F41" s="238">
        <f>(F42+F53+F59)</f>
        <v>41596.300000000003</v>
      </c>
      <c r="G41" s="239">
        <f>(F41/F39)*1000</f>
        <v>597.52779613296184</v>
      </c>
      <c r="H41" s="238">
        <f>(H42+H53+H59)</f>
        <v>41487.759999999995</v>
      </c>
      <c r="I41" s="239">
        <f>(H41/H39)*1000</f>
        <v>598.40129235118479</v>
      </c>
      <c r="J41" s="61" t="s">
        <v>192</v>
      </c>
    </row>
    <row r="42" spans="1:22" x14ac:dyDescent="0.25">
      <c r="A42" s="28" t="s">
        <v>144</v>
      </c>
      <c r="B42" s="223"/>
      <c r="C42" s="223"/>
      <c r="D42" s="240">
        <f>SUM(D44:D52)</f>
        <v>28968</v>
      </c>
      <c r="E42" s="241">
        <f>(D42/D39)*1000</f>
        <v>411.80484476287955</v>
      </c>
      <c r="F42" s="240">
        <f>SUM(F44:F52)</f>
        <v>28036.3</v>
      </c>
      <c r="G42" s="241">
        <f>(F42/F39)*1000</f>
        <v>402.73939150170941</v>
      </c>
      <c r="H42" s="240">
        <f>SUM(H44:H52)</f>
        <v>26703.759999999998</v>
      </c>
      <c r="I42" s="241">
        <f>(H42/H39)*1000</f>
        <v>385.16334684340336</v>
      </c>
    </row>
    <row r="43" spans="1:22" x14ac:dyDescent="0.25">
      <c r="A43" s="33" t="s">
        <v>145</v>
      </c>
      <c r="B43" s="223"/>
      <c r="C43" s="223"/>
      <c r="D43" s="242"/>
      <c r="E43" s="239">
        <f>(D43/D39)*1000</f>
        <v>0</v>
      </c>
      <c r="F43" s="242"/>
      <c r="G43" s="239">
        <f>(F43/F39)*1000</f>
        <v>0</v>
      </c>
      <c r="H43" s="242"/>
      <c r="I43" s="239">
        <f>(H43/H39)*1000</f>
        <v>0</v>
      </c>
    </row>
    <row r="44" spans="1:22" x14ac:dyDescent="0.25">
      <c r="A44" s="33" t="s">
        <v>24</v>
      </c>
      <c r="B44" s="223"/>
      <c r="C44" s="223"/>
      <c r="D44" s="242"/>
      <c r="E44" s="243">
        <f>(D44/D39)</f>
        <v>0</v>
      </c>
      <c r="F44" s="242"/>
      <c r="G44" s="243">
        <f>(F44/F39)</f>
        <v>0</v>
      </c>
      <c r="H44" s="242"/>
      <c r="I44" s="243">
        <f>(H44/H39)</f>
        <v>0</v>
      </c>
    </row>
    <row r="45" spans="1:22" x14ac:dyDescent="0.25">
      <c r="A45" s="33" t="s">
        <v>25</v>
      </c>
      <c r="B45" s="2"/>
      <c r="C45" s="223"/>
      <c r="D45" s="242">
        <v>26120</v>
      </c>
      <c r="E45" s="243">
        <f>(D45/D39)*1000</f>
        <v>371.31809393836005</v>
      </c>
      <c r="F45" s="242">
        <v>25100</v>
      </c>
      <c r="G45" s="243">
        <f>(F45/F39)*1000</f>
        <v>360.55965754014994</v>
      </c>
      <c r="H45" s="242">
        <v>25057</v>
      </c>
      <c r="I45" s="244">
        <f>(H45/H39)*1000</f>
        <v>361.41120133850654</v>
      </c>
    </row>
    <row r="46" spans="1:22" x14ac:dyDescent="0.25">
      <c r="A46" s="33" t="s">
        <v>146</v>
      </c>
      <c r="B46" s="223"/>
      <c r="C46" s="223"/>
      <c r="D46" s="242">
        <v>880</v>
      </c>
      <c r="E46" s="243">
        <f>(D46/D39)*1000</f>
        <v>12.50995109746389</v>
      </c>
      <c r="F46" s="242">
        <v>867</v>
      </c>
      <c r="G46" s="243">
        <f>(F46/F39)*1000</f>
        <v>12.45439135806016</v>
      </c>
      <c r="H46" s="242">
        <v>840.76</v>
      </c>
      <c r="I46" s="243">
        <f>(H46/H39)*1000</f>
        <v>12.126754265768559</v>
      </c>
    </row>
    <row r="47" spans="1:22" x14ac:dyDescent="0.25">
      <c r="A47" s="33" t="s">
        <v>147</v>
      </c>
      <c r="B47" s="223"/>
      <c r="C47" s="223"/>
      <c r="D47" s="242">
        <v>993</v>
      </c>
      <c r="E47" s="243">
        <f>(D47/D39)*1000</f>
        <v>14.116342545206413</v>
      </c>
      <c r="F47" s="242">
        <v>934</v>
      </c>
      <c r="G47" s="243">
        <f>(F47/F39)*1000</f>
        <v>13.416841439940242</v>
      </c>
      <c r="H47" s="242">
        <v>806</v>
      </c>
      <c r="I47" s="243">
        <f>(H47/H39)*1000</f>
        <v>11.625391239128239</v>
      </c>
    </row>
    <row r="48" spans="1:22" x14ac:dyDescent="0.25">
      <c r="A48" s="33" t="s">
        <v>148</v>
      </c>
      <c r="B48" s="223"/>
      <c r="C48" s="223"/>
      <c r="D48" s="242"/>
      <c r="E48" s="243">
        <f>(D48/D39)*1000</f>
        <v>0</v>
      </c>
      <c r="F48" s="242"/>
      <c r="G48" s="243">
        <f>(F48/F39)*1000</f>
        <v>0</v>
      </c>
      <c r="H48" s="242"/>
      <c r="I48" s="243">
        <f>(H48/H39)*1000</f>
        <v>0</v>
      </c>
    </row>
    <row r="49" spans="1:9" x14ac:dyDescent="0.25">
      <c r="A49" s="33" t="s">
        <v>29</v>
      </c>
      <c r="B49" s="223"/>
      <c r="C49" s="223"/>
      <c r="D49" s="242"/>
      <c r="E49" s="243">
        <f>(D49/D39)*1000</f>
        <v>0</v>
      </c>
      <c r="F49" s="242"/>
      <c r="G49" s="243">
        <f>(F49/F39)*1000</f>
        <v>0</v>
      </c>
      <c r="H49" s="242"/>
      <c r="I49" s="243">
        <f>(H49/H39)*1000</f>
        <v>0</v>
      </c>
    </row>
    <row r="50" spans="1:9" x14ac:dyDescent="0.25">
      <c r="A50" s="33" t="s">
        <v>30</v>
      </c>
      <c r="B50" s="223"/>
      <c r="C50" s="223"/>
      <c r="D50" s="242"/>
      <c r="E50" s="243">
        <f>(D50/D39)*1000</f>
        <v>0</v>
      </c>
      <c r="F50" s="242"/>
      <c r="G50" s="243">
        <f>(F50/F39)*1000</f>
        <v>0</v>
      </c>
      <c r="H50" s="242"/>
      <c r="I50" s="243">
        <f>(H50/H39)*1000</f>
        <v>0</v>
      </c>
    </row>
    <row r="51" spans="1:9" x14ac:dyDescent="0.25">
      <c r="A51" s="33" t="s">
        <v>83</v>
      </c>
      <c r="B51" s="223"/>
      <c r="C51" s="223"/>
      <c r="D51" s="242">
        <v>363</v>
      </c>
      <c r="E51" s="243">
        <f>(D51/D39)*1000</f>
        <v>5.1603548277038547</v>
      </c>
      <c r="F51" s="242">
        <v>374.3</v>
      </c>
      <c r="G51" s="243">
        <f>(F51/F39)*1000</f>
        <v>5.3767920245927545</v>
      </c>
      <c r="H51" s="242"/>
      <c r="I51" s="243">
        <f>(H51/H39)*1000</f>
        <v>0</v>
      </c>
    </row>
    <row r="52" spans="1:9" x14ac:dyDescent="0.25">
      <c r="A52" s="33" t="s">
        <v>149</v>
      </c>
      <c r="B52" s="223"/>
      <c r="C52" s="223"/>
      <c r="D52" s="242">
        <v>612</v>
      </c>
      <c r="E52" s="243">
        <f>(D52/D39)*1000</f>
        <v>8.7001023541453435</v>
      </c>
      <c r="F52" s="242">
        <v>761</v>
      </c>
      <c r="G52" s="243">
        <f>(F52/F39)*1000</f>
        <v>10.931709138966299</v>
      </c>
      <c r="H52" s="242"/>
      <c r="I52" s="243">
        <f>(H52/H39)*1000</f>
        <v>0</v>
      </c>
    </row>
    <row r="53" spans="1:9" x14ac:dyDescent="0.25">
      <c r="A53" s="28" t="s">
        <v>31</v>
      </c>
      <c r="B53" s="223"/>
      <c r="C53" s="223"/>
      <c r="D53" s="240">
        <f>SUM(D54:D58)</f>
        <v>0</v>
      </c>
      <c r="E53" s="241">
        <f>(D53/D39)*1000</f>
        <v>0</v>
      </c>
      <c r="F53" s="240">
        <f>SUM(F54:F58)</f>
        <v>0</v>
      </c>
      <c r="G53" s="241">
        <f>(F53/F39)*1000</f>
        <v>0</v>
      </c>
      <c r="H53" s="240">
        <f>SUM(H54:H58)</f>
        <v>0</v>
      </c>
      <c r="I53" s="241">
        <f>(H53/H39)*1000</f>
        <v>0</v>
      </c>
    </row>
    <row r="54" spans="1:9" x14ac:dyDescent="0.25">
      <c r="A54" s="33" t="s">
        <v>98</v>
      </c>
      <c r="B54" s="223"/>
      <c r="C54" s="223"/>
      <c r="D54" s="242"/>
      <c r="E54" s="239">
        <f>(D54/D39)*1000</f>
        <v>0</v>
      </c>
      <c r="F54" s="245"/>
      <c r="G54" s="239">
        <f>(F54/F39)*1000</f>
        <v>0</v>
      </c>
      <c r="H54" s="245"/>
      <c r="I54" s="239">
        <f>(H54/H39)*1000</f>
        <v>0</v>
      </c>
    </row>
    <row r="55" spans="1:9" x14ac:dyDescent="0.25">
      <c r="A55" s="33" t="s">
        <v>32</v>
      </c>
      <c r="B55" s="223"/>
      <c r="C55" s="223"/>
      <c r="D55" s="242"/>
      <c r="E55" s="239">
        <f>(D55/D39)*1000</f>
        <v>0</v>
      </c>
      <c r="F55" s="245"/>
      <c r="G55" s="239">
        <f>(F55/F39)*1000</f>
        <v>0</v>
      </c>
      <c r="H55" s="245"/>
      <c r="I55" s="239">
        <f>(H55/H39)*1000</f>
        <v>0</v>
      </c>
    </row>
    <row r="56" spans="1:9" x14ac:dyDescent="0.25">
      <c r="A56" s="33" t="s">
        <v>99</v>
      </c>
      <c r="B56" s="223"/>
      <c r="C56" s="223"/>
      <c r="D56" s="242"/>
      <c r="E56" s="239">
        <f>(D56/D39)*1000</f>
        <v>0</v>
      </c>
      <c r="F56" s="245"/>
      <c r="G56" s="239">
        <f>(F56/F39)*1000</f>
        <v>0</v>
      </c>
      <c r="H56" s="245"/>
      <c r="I56" s="239">
        <f>(H56/H39)*1000</f>
        <v>0</v>
      </c>
    </row>
    <row r="57" spans="1:9" x14ac:dyDescent="0.25">
      <c r="A57" s="33" t="s">
        <v>100</v>
      </c>
      <c r="B57" s="223"/>
      <c r="C57" s="223"/>
      <c r="D57" s="242"/>
      <c r="E57" s="239">
        <f>(D57/D39)*1000</f>
        <v>0</v>
      </c>
      <c r="F57" s="245"/>
      <c r="G57" s="239">
        <f>(F57/F39)*1000</f>
        <v>0</v>
      </c>
      <c r="H57" s="245"/>
      <c r="I57" s="239">
        <f>(H57/H39)*1000</f>
        <v>0</v>
      </c>
    </row>
    <row r="58" spans="1:9" x14ac:dyDescent="0.25">
      <c r="A58" s="33" t="s">
        <v>101</v>
      </c>
      <c r="B58" s="223"/>
      <c r="C58" s="223"/>
      <c r="D58" s="242"/>
      <c r="E58" s="239">
        <f>(D58/D39)*1000</f>
        <v>0</v>
      </c>
      <c r="F58" s="245"/>
      <c r="G58" s="239">
        <f>(F58/F39)*1000</f>
        <v>0</v>
      </c>
      <c r="H58" s="245"/>
      <c r="I58" s="239">
        <f>(H58/H39)*1000</f>
        <v>0</v>
      </c>
    </row>
    <row r="59" spans="1:9" x14ac:dyDescent="0.25">
      <c r="A59" s="28" t="s">
        <v>33</v>
      </c>
      <c r="B59" s="223"/>
      <c r="C59" s="223"/>
      <c r="D59" s="240">
        <f>SUM(D60:D62)</f>
        <v>0</v>
      </c>
      <c r="E59" s="241">
        <f>(D59/D39)*1000</f>
        <v>0</v>
      </c>
      <c r="F59" s="240">
        <f>SUM(F60:F62)</f>
        <v>13560</v>
      </c>
      <c r="G59" s="241">
        <f>(F59/F39)*1000</f>
        <v>194.78840463125232</v>
      </c>
      <c r="H59" s="240">
        <f>SUM(H60:H62)</f>
        <v>14784</v>
      </c>
      <c r="I59" s="241">
        <f>(H59/H39)*1000</f>
        <v>213.23794550778152</v>
      </c>
    </row>
    <row r="60" spans="1:9" x14ac:dyDescent="0.25">
      <c r="A60" s="33" t="s">
        <v>34</v>
      </c>
      <c r="B60" s="223"/>
      <c r="C60" s="223"/>
      <c r="D60" s="242"/>
      <c r="E60" s="239">
        <f>(D60/D39)*1000</f>
        <v>0</v>
      </c>
      <c r="F60" s="242">
        <v>13560</v>
      </c>
      <c r="G60" s="239">
        <f>(F60/F39)*1000</f>
        <v>194.78840463125232</v>
      </c>
      <c r="H60" s="242">
        <v>14784</v>
      </c>
      <c r="I60" s="239">
        <f>(H60/H39)*1000</f>
        <v>213.23794550778152</v>
      </c>
    </row>
    <row r="61" spans="1:9" x14ac:dyDescent="0.25">
      <c r="A61" s="33" t="s">
        <v>81</v>
      </c>
      <c r="B61" s="223"/>
      <c r="C61" s="223"/>
      <c r="D61" s="242"/>
      <c r="E61" s="239">
        <f>(D61/D39)*1000</f>
        <v>0</v>
      </c>
      <c r="F61" s="242"/>
      <c r="G61" s="239">
        <f>(F61/F39)*1000</f>
        <v>0</v>
      </c>
      <c r="H61" s="242"/>
      <c r="I61" s="239">
        <f>(H61/H39)*1000</f>
        <v>0</v>
      </c>
    </row>
    <row r="62" spans="1:9" ht="15.75" thickBot="1" x14ac:dyDescent="0.3">
      <c r="A62" s="51" t="s">
        <v>82</v>
      </c>
      <c r="B62" s="18"/>
      <c r="C62" s="18"/>
      <c r="D62" s="246"/>
      <c r="E62" s="247">
        <f>(D62/D39)*1000</f>
        <v>0</v>
      </c>
      <c r="F62" s="246"/>
      <c r="G62" s="247">
        <f>(F62/F39)*1000</f>
        <v>0</v>
      </c>
      <c r="H62" s="246"/>
      <c r="I62" s="247">
        <f>(H62/H39)*1000</f>
        <v>0</v>
      </c>
    </row>
    <row r="63" spans="1:9" x14ac:dyDescent="0.25">
      <c r="A63" s="39"/>
      <c r="B63" s="223"/>
      <c r="C63" s="223"/>
      <c r="D63" s="248"/>
      <c r="G63" s="249"/>
      <c r="H63" s="250"/>
    </row>
    <row r="64" spans="1:9" ht="15.75" thickBot="1" x14ac:dyDescent="0.3">
      <c r="A64" s="39"/>
      <c r="B64" s="223"/>
      <c r="C64" s="223"/>
      <c r="D64" s="248"/>
      <c r="G64" s="80"/>
    </row>
    <row r="65" spans="1:8" x14ac:dyDescent="0.25">
      <c r="A65" s="185" t="s">
        <v>80</v>
      </c>
      <c r="B65" s="125" t="s">
        <v>2</v>
      </c>
      <c r="C65" s="125" t="s">
        <v>3</v>
      </c>
      <c r="D65" s="251"/>
      <c r="G65" s="80"/>
    </row>
    <row r="66" spans="1:8" x14ac:dyDescent="0.25">
      <c r="A66" s="14" t="s">
        <v>198</v>
      </c>
      <c r="B66" s="223" t="s">
        <v>5</v>
      </c>
      <c r="C66" s="223"/>
      <c r="D66" s="252"/>
      <c r="G66" s="80"/>
    </row>
    <row r="67" spans="1:8" x14ac:dyDescent="0.25">
      <c r="A67" s="28" t="s">
        <v>79</v>
      </c>
      <c r="B67" s="222" t="s">
        <v>2</v>
      </c>
      <c r="C67" s="222" t="s">
        <v>3</v>
      </c>
      <c r="D67" s="16"/>
      <c r="G67" s="80"/>
    </row>
    <row r="68" spans="1:8" ht="15.75" thickBot="1" x14ac:dyDescent="0.3">
      <c r="A68" s="17"/>
      <c r="B68" s="18" t="s">
        <v>5</v>
      </c>
      <c r="C68" s="18"/>
      <c r="D68" s="48"/>
      <c r="G68" s="80"/>
    </row>
    <row r="69" spans="1:8" ht="15.75" thickBot="1" x14ac:dyDescent="0.3">
      <c r="A69" s="14"/>
      <c r="B69" s="223"/>
      <c r="C69" s="223"/>
      <c r="G69" s="80"/>
    </row>
    <row r="70" spans="1:8" x14ac:dyDescent="0.25">
      <c r="A70" s="185" t="s">
        <v>89</v>
      </c>
      <c r="B70" s="186"/>
      <c r="C70" s="186"/>
      <c r="D70" s="188"/>
      <c r="E70" s="64" t="s">
        <v>35</v>
      </c>
      <c r="F70" s="64" t="s">
        <v>151</v>
      </c>
      <c r="G70" s="5"/>
      <c r="H70" t="s">
        <v>196</v>
      </c>
    </row>
    <row r="71" spans="1:8" x14ac:dyDescent="0.25">
      <c r="A71" s="14" t="s">
        <v>36</v>
      </c>
      <c r="B71" s="223"/>
      <c r="C71" s="223"/>
      <c r="D71" s="253">
        <f>SUM(D72:D77)</f>
        <v>3887</v>
      </c>
      <c r="E71" s="254">
        <f>(F71/D71)</f>
        <v>18.097247234370979</v>
      </c>
      <c r="F71" s="255">
        <v>70344</v>
      </c>
      <c r="G71" s="8"/>
    </row>
    <row r="72" spans="1:8" x14ac:dyDescent="0.25">
      <c r="A72" s="14" t="s">
        <v>152</v>
      </c>
      <c r="B72" s="223"/>
      <c r="C72" s="223"/>
      <c r="D72" s="248"/>
      <c r="E72" s="254">
        <f>(F71/D71)</f>
        <v>18.097247234370979</v>
      </c>
      <c r="F72" s="255"/>
      <c r="G72" s="8"/>
    </row>
    <row r="73" spans="1:8" x14ac:dyDescent="0.25">
      <c r="A73" s="14" t="s">
        <v>109</v>
      </c>
      <c r="B73" s="223" t="s">
        <v>42</v>
      </c>
      <c r="C73" s="223"/>
      <c r="D73" s="248">
        <v>283</v>
      </c>
      <c r="E73" s="256">
        <f>(F71/D73)</f>
        <v>248.56537102473499</v>
      </c>
      <c r="F73" s="255"/>
      <c r="G73" s="8"/>
    </row>
    <row r="74" spans="1:8" x14ac:dyDescent="0.25">
      <c r="A74" s="14" t="s">
        <v>110</v>
      </c>
      <c r="B74" s="223" t="s">
        <v>5</v>
      </c>
      <c r="C74" s="223"/>
      <c r="D74" s="248">
        <v>283</v>
      </c>
      <c r="E74" s="254">
        <f>(F71/D74)</f>
        <v>248.56537102473499</v>
      </c>
      <c r="F74" s="255"/>
      <c r="G74" s="8"/>
    </row>
    <row r="75" spans="1:8" x14ac:dyDescent="0.25">
      <c r="A75" s="14" t="s">
        <v>153</v>
      </c>
      <c r="B75" s="223" t="s">
        <v>42</v>
      </c>
      <c r="C75" s="223"/>
      <c r="D75" s="255">
        <v>88</v>
      </c>
      <c r="E75" s="254">
        <f>(F71/D75)</f>
        <v>799.36363636363637</v>
      </c>
      <c r="F75" s="250"/>
      <c r="G75" s="8"/>
    </row>
    <row r="76" spans="1:8" x14ac:dyDescent="0.25">
      <c r="A76" s="14" t="s">
        <v>76</v>
      </c>
      <c r="B76" s="223" t="s">
        <v>5</v>
      </c>
      <c r="C76" s="223"/>
      <c r="D76" s="255">
        <v>3177</v>
      </c>
      <c r="E76" s="257">
        <f>(F71/D76)</f>
        <v>22.141643059490086</v>
      </c>
      <c r="F76" s="257"/>
      <c r="G76" s="8"/>
    </row>
    <row r="77" spans="1:8" x14ac:dyDescent="0.25">
      <c r="A77" s="14" t="s">
        <v>209</v>
      </c>
      <c r="B77" s="223" t="s">
        <v>5</v>
      </c>
      <c r="C77" s="223"/>
      <c r="D77" s="258">
        <v>56</v>
      </c>
      <c r="E77" s="259">
        <f>(F71/D77)</f>
        <v>1256.1428571428571</v>
      </c>
      <c r="G77" s="8"/>
    </row>
    <row r="78" spans="1:8" x14ac:dyDescent="0.25">
      <c r="A78" s="28" t="s">
        <v>136</v>
      </c>
      <c r="B78" s="223" t="s">
        <v>42</v>
      </c>
      <c r="C78" s="223"/>
      <c r="D78" s="258"/>
      <c r="E78" s="259"/>
      <c r="G78" s="8"/>
      <c r="H78" s="61" t="s">
        <v>197</v>
      </c>
    </row>
    <row r="79" spans="1:8" x14ac:dyDescent="0.25">
      <c r="A79" s="28" t="s">
        <v>137</v>
      </c>
      <c r="B79" s="222"/>
      <c r="C79" s="222" t="s">
        <v>5</v>
      </c>
      <c r="D79" s="255"/>
      <c r="G79" s="8"/>
    </row>
    <row r="80" spans="1:8" x14ac:dyDescent="0.25">
      <c r="A80" s="28" t="s">
        <v>138</v>
      </c>
      <c r="B80" s="222"/>
      <c r="C80" s="222" t="s">
        <v>42</v>
      </c>
      <c r="G80" s="8"/>
    </row>
    <row r="81" spans="1:10" x14ac:dyDescent="0.25">
      <c r="A81" s="14"/>
      <c r="B81" s="223"/>
      <c r="C81" s="223"/>
      <c r="G81" s="8"/>
    </row>
    <row r="82" spans="1:10" x14ac:dyDescent="0.25">
      <c r="A82" s="28" t="s">
        <v>139</v>
      </c>
      <c r="B82" s="223"/>
      <c r="C82" s="223"/>
      <c r="D82" s="260">
        <f>(H94/D83)</f>
        <v>70344</v>
      </c>
      <c r="E82" s="261"/>
      <c r="F82" s="261"/>
      <c r="G82" s="8"/>
      <c r="H82" s="61"/>
    </row>
    <row r="83" spans="1:10" x14ac:dyDescent="0.25">
      <c r="A83" s="14" t="s">
        <v>200</v>
      </c>
      <c r="B83" s="222" t="s">
        <v>42</v>
      </c>
      <c r="C83" s="223"/>
      <c r="D83" s="222">
        <v>1</v>
      </c>
      <c r="E83" s="1"/>
      <c r="G83" s="8"/>
    </row>
    <row r="84" spans="1:10" ht="15.75" thickBot="1" x14ac:dyDescent="0.3">
      <c r="A84" s="46" t="s">
        <v>140</v>
      </c>
      <c r="B84" s="18"/>
      <c r="C84" s="18" t="s">
        <v>42</v>
      </c>
      <c r="D84" s="262"/>
      <c r="E84" s="47"/>
      <c r="F84" s="47"/>
      <c r="G84" s="48"/>
      <c r="H84" s="263"/>
    </row>
    <row r="85" spans="1:10" ht="15.75" thickBot="1" x14ac:dyDescent="0.3">
      <c r="A85" s="28"/>
      <c r="B85" s="223"/>
      <c r="C85" s="223"/>
      <c r="G85" s="8"/>
    </row>
    <row r="86" spans="1:10" x14ac:dyDescent="0.25">
      <c r="A86" s="11" t="s">
        <v>156</v>
      </c>
      <c r="B86" s="186"/>
      <c r="C86" s="186"/>
      <c r="D86" s="4"/>
      <c r="E86" s="4"/>
      <c r="F86" s="4"/>
      <c r="G86" s="5"/>
    </row>
    <row r="87" spans="1:10" x14ac:dyDescent="0.25">
      <c r="A87" s="9"/>
      <c r="B87" s="222" t="s">
        <v>2</v>
      </c>
      <c r="C87" s="222" t="s">
        <v>3</v>
      </c>
      <c r="D87" s="1" t="s">
        <v>18</v>
      </c>
      <c r="E87" s="222" t="s">
        <v>40</v>
      </c>
      <c r="G87" s="8"/>
    </row>
    <row r="88" spans="1:10" x14ac:dyDescent="0.25">
      <c r="A88" s="33" t="s">
        <v>41</v>
      </c>
      <c r="B88" s="223"/>
      <c r="C88" s="223" t="s">
        <v>42</v>
      </c>
      <c r="D88" s="255"/>
      <c r="E88" s="264">
        <f>(D88/152000)</f>
        <v>0</v>
      </c>
      <c r="F88" s="264"/>
      <c r="G88" s="8"/>
    </row>
    <row r="89" spans="1:10" x14ac:dyDescent="0.25">
      <c r="A89" s="33" t="s">
        <v>43</v>
      </c>
      <c r="C89" s="223" t="s">
        <v>42</v>
      </c>
      <c r="D89" s="261"/>
      <c r="G89" s="8"/>
    </row>
    <row r="90" spans="1:10" x14ac:dyDescent="0.25">
      <c r="A90" s="33" t="s">
        <v>44</v>
      </c>
      <c r="B90" s="223"/>
      <c r="C90" s="223" t="s">
        <v>42</v>
      </c>
      <c r="D90" s="255"/>
      <c r="E90" s="264">
        <f>(D90/204621)</f>
        <v>0</v>
      </c>
      <c r="F90" s="264"/>
      <c r="G90" s="8"/>
    </row>
    <row r="91" spans="1:10" ht="15.75" thickBot="1" x14ac:dyDescent="0.3">
      <c r="A91" s="51" t="s">
        <v>45</v>
      </c>
      <c r="B91" s="18"/>
      <c r="C91" s="18" t="s">
        <v>42</v>
      </c>
      <c r="D91" s="52"/>
      <c r="E91" s="47"/>
      <c r="F91" s="47"/>
      <c r="G91" s="48"/>
    </row>
    <row r="92" spans="1:10" ht="15.75" thickBot="1" x14ac:dyDescent="0.3">
      <c r="A92" s="53"/>
      <c r="B92" s="223"/>
      <c r="C92" s="223"/>
      <c r="D92" s="261"/>
    </row>
    <row r="93" spans="1:10" ht="15.75" thickBot="1" x14ac:dyDescent="0.3">
      <c r="A93" s="53"/>
      <c r="B93" s="223"/>
      <c r="C93" s="223"/>
      <c r="D93" s="261"/>
      <c r="E93" s="66">
        <v>2015</v>
      </c>
      <c r="F93" s="64"/>
      <c r="G93" s="64">
        <v>2016</v>
      </c>
      <c r="H93" s="65">
        <v>2017</v>
      </c>
    </row>
    <row r="94" spans="1:10" ht="15.75" thickBot="1" x14ac:dyDescent="0.3">
      <c r="A94" s="53"/>
      <c r="D94" s="265" t="s">
        <v>46</v>
      </c>
      <c r="E94" s="70">
        <v>69331</v>
      </c>
      <c r="F94" s="71"/>
      <c r="G94" s="72">
        <v>69614</v>
      </c>
      <c r="H94" s="69">
        <v>70344</v>
      </c>
      <c r="I94" s="109"/>
      <c r="J94" s="61" t="s">
        <v>199</v>
      </c>
    </row>
    <row r="95" spans="1:10" ht="15.75" thickBot="1" x14ac:dyDescent="0.3">
      <c r="A95" s="11" t="s">
        <v>47</v>
      </c>
      <c r="B95" s="4"/>
      <c r="C95" s="4"/>
      <c r="D95" s="266"/>
      <c r="E95" s="4"/>
      <c r="F95" s="4"/>
      <c r="G95" s="5"/>
      <c r="H95" s="3"/>
      <c r="I95" s="5"/>
      <c r="J95" s="61" t="s">
        <v>201</v>
      </c>
    </row>
    <row r="96" spans="1:10" ht="15.75" thickBot="1" x14ac:dyDescent="0.3">
      <c r="A96" s="54"/>
      <c r="B96" s="1" t="s">
        <v>2</v>
      </c>
      <c r="C96" s="1" t="s">
        <v>3</v>
      </c>
      <c r="D96" s="114" t="s">
        <v>48</v>
      </c>
      <c r="E96" s="114" t="s">
        <v>49</v>
      </c>
      <c r="F96" s="114" t="s">
        <v>50</v>
      </c>
      <c r="G96" s="114" t="s">
        <v>51</v>
      </c>
      <c r="H96" s="114" t="s">
        <v>71</v>
      </c>
      <c r="I96" s="124" t="s">
        <v>157</v>
      </c>
    </row>
    <row r="97" spans="1:9" x14ac:dyDescent="0.25">
      <c r="A97" s="28" t="s">
        <v>52</v>
      </c>
      <c r="B97" s="223"/>
      <c r="D97" s="267">
        <f>SUM(D98:D100)</f>
        <v>6513815</v>
      </c>
      <c r="E97" s="267">
        <f>SUM(E98:E100)</f>
        <v>6513815</v>
      </c>
      <c r="F97" s="268">
        <f>(D97/E94)</f>
        <v>93.952416667868633</v>
      </c>
      <c r="G97" s="268">
        <f>(E97/G94)</f>
        <v>93.570474329876177</v>
      </c>
      <c r="H97" s="268">
        <f>(I97/H94)</f>
        <v>89.487262595246222</v>
      </c>
      <c r="I97" s="269">
        <f>SUM(I98:I100)</f>
        <v>6294892</v>
      </c>
    </row>
    <row r="98" spans="1:9" x14ac:dyDescent="0.25">
      <c r="A98" s="54" t="s">
        <v>53</v>
      </c>
      <c r="B98" s="223"/>
      <c r="D98" s="270">
        <v>6513815</v>
      </c>
      <c r="E98" s="270">
        <v>6513815</v>
      </c>
      <c r="F98" s="271">
        <f>(D98/E94)</f>
        <v>93.952416667868633</v>
      </c>
      <c r="G98" s="271">
        <f>(E98/G94)</f>
        <v>93.570474329876177</v>
      </c>
      <c r="H98" s="268">
        <f>(I98/H94)</f>
        <v>89.487262595246222</v>
      </c>
      <c r="I98" s="272">
        <v>6294892</v>
      </c>
    </row>
    <row r="99" spans="1:9" x14ac:dyDescent="0.25">
      <c r="A99" s="54" t="s">
        <v>54</v>
      </c>
      <c r="B99" s="223"/>
      <c r="D99" s="270"/>
      <c r="E99" s="270"/>
      <c r="F99" s="271">
        <f>(D99/E94)</f>
        <v>0</v>
      </c>
      <c r="G99" s="271">
        <f>(E99/G94)</f>
        <v>0</v>
      </c>
      <c r="H99" s="268">
        <f>(I99/H94)</f>
        <v>0</v>
      </c>
      <c r="I99" s="272"/>
    </row>
    <row r="100" spans="1:9" x14ac:dyDescent="0.25">
      <c r="A100" s="54" t="s">
        <v>55</v>
      </c>
      <c r="B100" s="223"/>
      <c r="D100" s="270"/>
      <c r="E100" s="270"/>
      <c r="F100" s="271">
        <f>(D100/E94)</f>
        <v>0</v>
      </c>
      <c r="G100" s="271">
        <f>(E100/G94)</f>
        <v>0</v>
      </c>
      <c r="H100" s="218"/>
      <c r="I100" s="273"/>
    </row>
    <row r="101" spans="1:9" x14ac:dyDescent="0.25">
      <c r="A101" s="28" t="s">
        <v>56</v>
      </c>
      <c r="B101" s="223"/>
      <c r="D101" s="267">
        <f>SUM(D102:D103)</f>
        <v>6513815</v>
      </c>
      <c r="E101" s="267">
        <f>SUM(E102:E103)</f>
        <v>6513815</v>
      </c>
      <c r="F101" s="268">
        <f>(D101/E94)</f>
        <v>93.952416667868633</v>
      </c>
      <c r="G101" s="268">
        <f>(E101/G94)</f>
        <v>93.570474329876177</v>
      </c>
      <c r="H101" s="268">
        <f>(I101/H94)</f>
        <v>89.487262595246222</v>
      </c>
      <c r="I101" s="274">
        <f>SUM(I102:I103)</f>
        <v>6294892</v>
      </c>
    </row>
    <row r="102" spans="1:9" x14ac:dyDescent="0.25">
      <c r="A102" s="54" t="s">
        <v>57</v>
      </c>
      <c r="B102" s="223"/>
      <c r="D102" s="270">
        <v>5414700</v>
      </c>
      <c r="E102" s="270">
        <v>5414700</v>
      </c>
      <c r="F102" s="271"/>
      <c r="G102" s="218"/>
      <c r="H102" s="218"/>
      <c r="I102" s="275">
        <v>5195777</v>
      </c>
    </row>
    <row r="103" spans="1:9" x14ac:dyDescent="0.25">
      <c r="A103" s="54" t="s">
        <v>58</v>
      </c>
      <c r="B103" s="223"/>
      <c r="D103" s="270">
        <v>1099115</v>
      </c>
      <c r="E103" s="270">
        <v>1099115</v>
      </c>
      <c r="F103" s="271"/>
      <c r="G103" s="218"/>
      <c r="H103" s="218"/>
      <c r="I103" s="277">
        <v>1099115</v>
      </c>
    </row>
    <row r="104" spans="1:9" x14ac:dyDescent="0.25">
      <c r="A104" s="28" t="s">
        <v>59</v>
      </c>
      <c r="B104" s="223"/>
      <c r="D104" s="219">
        <v>43850683</v>
      </c>
      <c r="E104" s="219">
        <v>43571601</v>
      </c>
      <c r="F104" s="219">
        <f>(D104/E94)</f>
        <v>632.48305952604176</v>
      </c>
      <c r="G104" s="219">
        <f>(E104/G94)</f>
        <v>625.90285000143649</v>
      </c>
      <c r="H104" s="219">
        <f>(I104/H94)</f>
        <v>630.52432332537251</v>
      </c>
      <c r="I104" s="191">
        <v>44353603</v>
      </c>
    </row>
    <row r="105" spans="1:9" x14ac:dyDescent="0.25">
      <c r="A105" s="28" t="s">
        <v>60</v>
      </c>
      <c r="B105" s="223"/>
      <c r="D105" s="270">
        <v>-2335097</v>
      </c>
      <c r="E105" s="270">
        <v>4616597</v>
      </c>
      <c r="F105" s="271">
        <f>(D105/E94)</f>
        <v>-33.680417129422622</v>
      </c>
      <c r="G105" s="271">
        <f>(E105/G94)</f>
        <v>66.317077024736406</v>
      </c>
      <c r="H105" s="278">
        <f>(I105/H94)</f>
        <v>39.861295917206867</v>
      </c>
      <c r="I105" s="191">
        <v>2804003</v>
      </c>
    </row>
    <row r="106" spans="1:9" x14ac:dyDescent="0.25">
      <c r="A106" s="28" t="s">
        <v>61</v>
      </c>
      <c r="B106" s="223"/>
      <c r="D106" s="218"/>
      <c r="E106" s="276"/>
      <c r="F106" s="279">
        <v>1016</v>
      </c>
      <c r="G106" s="218"/>
      <c r="H106" s="218"/>
      <c r="I106" s="8"/>
    </row>
    <row r="107" spans="1:9" x14ac:dyDescent="0.25">
      <c r="A107" s="28" t="s">
        <v>62</v>
      </c>
      <c r="B107" s="223"/>
      <c r="D107" s="218"/>
      <c r="E107" s="276"/>
      <c r="F107" s="271">
        <v>55.53</v>
      </c>
      <c r="G107" s="218"/>
      <c r="H107" s="218"/>
      <c r="I107" s="8"/>
    </row>
    <row r="108" spans="1:9" x14ac:dyDescent="0.25">
      <c r="A108" s="28" t="s">
        <v>131</v>
      </c>
      <c r="B108" s="223"/>
      <c r="D108" s="280">
        <v>0.54</v>
      </c>
      <c r="E108" s="281"/>
      <c r="F108" s="271"/>
      <c r="G108" s="218"/>
      <c r="H108" s="218"/>
      <c r="I108" s="8"/>
    </row>
    <row r="109" spans="1:9" ht="15.75" thickBot="1" x14ac:dyDescent="0.3">
      <c r="A109" s="46" t="s">
        <v>130</v>
      </c>
      <c r="B109" s="18"/>
      <c r="C109" s="47"/>
      <c r="D109" s="282">
        <f>(41765000+4676000)</f>
        <v>46441000</v>
      </c>
      <c r="E109" s="283">
        <f>(37734000+5313000)</f>
        <v>43047000</v>
      </c>
      <c r="F109" s="282">
        <f>(D109/E94)</f>
        <v>669.84465823369055</v>
      </c>
      <c r="G109" s="284">
        <f>(E109/G94)</f>
        <v>618.36699514465477</v>
      </c>
      <c r="H109" s="284">
        <f>(I109/H94)</f>
        <v>628.95200727851704</v>
      </c>
      <c r="I109" s="293">
        <f>(37739000+6504000)</f>
        <v>44243000</v>
      </c>
    </row>
    <row r="110" spans="1:9" x14ac:dyDescent="0.25">
      <c r="A110" s="2"/>
      <c r="B110" s="223"/>
      <c r="D110" s="255"/>
      <c r="E110" s="285"/>
      <c r="F110" s="286"/>
    </row>
    <row r="111" spans="1:9" x14ac:dyDescent="0.25">
      <c r="A111" s="130" t="s">
        <v>102</v>
      </c>
      <c r="B111" s="133" t="s">
        <v>2</v>
      </c>
      <c r="C111" s="133" t="s">
        <v>3</v>
      </c>
    </row>
    <row r="112" spans="1:9" x14ac:dyDescent="0.25">
      <c r="A112" s="129" t="s">
        <v>119</v>
      </c>
      <c r="B112" s="133" t="s">
        <v>5</v>
      </c>
      <c r="C112" s="133"/>
      <c r="D112" s="1"/>
    </row>
    <row r="113" spans="1:4" x14ac:dyDescent="0.25">
      <c r="A113" s="129" t="s">
        <v>120</v>
      </c>
      <c r="B113" s="133" t="s">
        <v>5</v>
      </c>
      <c r="C113" s="133"/>
    </row>
    <row r="114" spans="1:4" x14ac:dyDescent="0.25">
      <c r="A114" s="129" t="s">
        <v>121</v>
      </c>
      <c r="B114" s="133" t="s">
        <v>5</v>
      </c>
      <c r="C114" s="133"/>
      <c r="D114" s="61" t="s">
        <v>193</v>
      </c>
    </row>
    <row r="115" spans="1:4" x14ac:dyDescent="0.25">
      <c r="A115" s="129" t="s">
        <v>122</v>
      </c>
      <c r="B115" s="133"/>
      <c r="C115" s="133" t="s">
        <v>5</v>
      </c>
      <c r="D115" s="61"/>
    </row>
    <row r="116" spans="1:4" x14ac:dyDescent="0.25">
      <c r="A116" s="129" t="s">
        <v>123</v>
      </c>
      <c r="B116" s="133" t="s">
        <v>5</v>
      </c>
      <c r="C116" s="133"/>
      <c r="D116" s="61" t="s">
        <v>208</v>
      </c>
    </row>
    <row r="117" spans="1:4" x14ac:dyDescent="0.25">
      <c r="A117" s="287" t="s">
        <v>64</v>
      </c>
    </row>
    <row r="118" spans="1:4" x14ac:dyDescent="0.25">
      <c r="A118" s="61" t="s">
        <v>210</v>
      </c>
    </row>
    <row r="119" spans="1:4" ht="15.75" thickBot="1" x14ac:dyDescent="0.3">
      <c r="A119" s="61" t="s">
        <v>192</v>
      </c>
    </row>
    <row r="120" spans="1:4" x14ac:dyDescent="0.25">
      <c r="A120" s="66" t="s">
        <v>158</v>
      </c>
      <c r="B120" s="5"/>
    </row>
    <row r="121" spans="1:4" ht="15.75" thickBot="1" x14ac:dyDescent="0.3">
      <c r="A121" s="309" t="s">
        <v>211</v>
      </c>
      <c r="B121" s="316">
        <f>(35/64)</f>
        <v>0.546875</v>
      </c>
    </row>
  </sheetData>
  <hyperlinks>
    <hyperlink ref="D30" r:id="rId1" xr:uid="{00000000-0004-0000-0300-000000000000}"/>
    <hyperlink ref="D19" r:id="rId2" xr:uid="{00000000-0004-0000-0300-000001000000}"/>
    <hyperlink ref="J41" r:id="rId3" xr:uid="{00000000-0004-0000-0300-000002000000}"/>
    <hyperlink ref="A119" r:id="rId4" xr:uid="{00000000-0004-0000-0300-000003000000}"/>
    <hyperlink ref="J40" r:id="rId5" xr:uid="{00000000-0004-0000-0300-000004000000}"/>
    <hyperlink ref="J94" r:id="rId6" xr:uid="{00000000-0004-0000-0300-000005000000}"/>
    <hyperlink ref="J95" r:id="rId7" xr:uid="{00000000-0004-0000-0300-000006000000}"/>
    <hyperlink ref="D9" r:id="rId8" xr:uid="{00000000-0004-0000-0300-000007000000}"/>
    <hyperlink ref="D34" r:id="rId9" xr:uid="{00000000-0004-0000-0300-000008000000}"/>
    <hyperlink ref="D33" r:id="rId10" xr:uid="{00000000-0004-0000-0300-000009000000}"/>
    <hyperlink ref="D32" r:id="rId11" xr:uid="{00000000-0004-0000-0300-00000A000000}"/>
    <hyperlink ref="D27" r:id="rId12" xr:uid="{00000000-0004-0000-0300-00000B000000}"/>
    <hyperlink ref="D28" r:id="rId13" xr:uid="{00000000-0004-0000-0300-00000C000000}"/>
    <hyperlink ref="D29" r:id="rId14" xr:uid="{00000000-0004-0000-0300-00000D000000}"/>
    <hyperlink ref="D114" r:id="rId15" xr:uid="{00000000-0004-0000-0300-00000E000000}"/>
    <hyperlink ref="A118" r:id="rId16" xr:uid="{C155085E-C669-4E4C-87C5-4F05745FCC9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C75E247D734042AAFB02E81AC6185C" ma:contentTypeVersion="13" ma:contentTypeDescription="Crear nuevo documento." ma:contentTypeScope="" ma:versionID="ff0cd261a83a592fef80ebcfcb4f28c0">
  <xsd:schema xmlns:xsd="http://www.w3.org/2001/XMLSchema" xmlns:xs="http://www.w3.org/2001/XMLSchema" xmlns:p="http://schemas.microsoft.com/office/2006/metadata/properties" xmlns:ns2="388868a8-bc35-43a1-be1f-aafcd1c5be2f" xmlns:ns3="35ea7e7c-f645-46e7-91d3-470368940739" targetNamespace="http://schemas.microsoft.com/office/2006/metadata/properties" ma:root="true" ma:fieldsID="bf3c3da6b390690e079e8c29173210b8" ns2:_="" ns3:_="">
    <xsd:import namespace="388868a8-bc35-43a1-be1f-aafcd1c5be2f"/>
    <xsd:import namespace="35ea7e7c-f645-46e7-91d3-4703689407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868a8-bc35-43a1-be1f-aafcd1c5b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a7e7c-f645-46e7-91d3-47036894073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8A7C1A-FC7A-4FD2-8B5A-5660242AB198}"/>
</file>

<file path=customXml/itemProps2.xml><?xml version="1.0" encoding="utf-8"?>
<ds:datastoreItem xmlns:ds="http://schemas.openxmlformats.org/officeDocument/2006/customXml" ds:itemID="{3F7DB528-F721-4FDC-B9A8-5EA4BD35FE2B}"/>
</file>

<file path=customXml/itemProps3.xml><?xml version="1.0" encoding="utf-8"?>
<ds:datastoreItem xmlns:ds="http://schemas.openxmlformats.org/officeDocument/2006/customXml" ds:itemID="{659CB2E6-5393-4A06-8AB6-1CBDE882FD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MURCIA</vt:lpstr>
      <vt:lpstr>CARTAGENA</vt:lpstr>
      <vt:lpstr>LORCA</vt:lpstr>
      <vt:lpstr>MOLINA DE SEGURA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rodriguez</dc:creator>
  <cp:lastModifiedBy>alejandro rodriguez</cp:lastModifiedBy>
  <cp:lastPrinted>2018-09-03T10:17:16Z</cp:lastPrinted>
  <dcterms:created xsi:type="dcterms:W3CDTF">2018-08-27T15:45:23Z</dcterms:created>
  <dcterms:modified xsi:type="dcterms:W3CDTF">2019-06-28T19:25:21Z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0x01010056C75E247D734042AAFB02E81AC6185C</vt:lpwstr>
  </property>
</Properties>
</file>