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PIA USB\TESIS TRANSPARENCIA\TERCERA PARTE INDICADORES\GALICIA\"/>
    </mc:Choice>
  </mc:AlternateContent>
  <xr:revisionPtr revIDLastSave="0" documentId="13_ncr:1_{501FCD84-5582-4343-B6EA-F7B816EFBED9}" xr6:coauthVersionLast="43" xr6:coauthVersionMax="43" xr10:uidLastSave="{00000000-0000-0000-0000-000000000000}"/>
  <bookViews>
    <workbookView xWindow="-120" yWindow="-120" windowWidth="29040" windowHeight="15840" activeTab="5" xr2:uid="{00000000-000D-0000-FFFF-FFFF00000000}"/>
  </bookViews>
  <sheets>
    <sheet name="VIGO" sheetId="3" r:id="rId1"/>
    <sheet name="LA CORUÑA" sheetId="5" r:id="rId2"/>
    <sheet name="ORENSE" sheetId="6" r:id="rId3"/>
    <sheet name="LUGO" sheetId="7" r:id="rId4"/>
    <sheet name="PONTEVEDRA" sheetId="9" r:id="rId5"/>
    <sheet name="SANTIAGO" sheetId="10" r:id="rId6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6" i="10" l="1"/>
  <c r="B121" i="9"/>
  <c r="B125" i="7"/>
  <c r="B122" i="6"/>
  <c r="B124" i="5"/>
  <c r="B125" i="3"/>
  <c r="I108" i="9"/>
  <c r="H108" i="9"/>
  <c r="E108" i="9"/>
  <c r="G108" i="9"/>
  <c r="D108" i="9"/>
  <c r="G103" i="9"/>
  <c r="H103" i="9"/>
  <c r="G110" i="3"/>
  <c r="H110" i="3"/>
  <c r="G106" i="3"/>
  <c r="H106" i="3"/>
  <c r="G111" i="10"/>
  <c r="G107" i="10"/>
  <c r="F106" i="10"/>
  <c r="F107" i="10"/>
  <c r="F111" i="10"/>
  <c r="L49" i="10"/>
  <c r="K60" i="10"/>
  <c r="L60" i="10"/>
  <c r="L48" i="10"/>
  <c r="L47" i="10"/>
  <c r="L46" i="10"/>
  <c r="L45" i="10"/>
  <c r="I53" i="10"/>
  <c r="I52" i="10"/>
  <c r="I51" i="10"/>
  <c r="I50" i="10"/>
  <c r="I49" i="10"/>
  <c r="I48" i="10"/>
  <c r="I47" i="10"/>
  <c r="I46" i="10"/>
  <c r="I45" i="10"/>
  <c r="I44" i="10"/>
  <c r="H60" i="10"/>
  <c r="I60" i="10"/>
  <c r="H54" i="10"/>
  <c r="I54" i="10"/>
  <c r="H43" i="10"/>
  <c r="E53" i="10"/>
  <c r="E52" i="10"/>
  <c r="E51" i="10"/>
  <c r="E50" i="10"/>
  <c r="E49" i="10"/>
  <c r="E48" i="10"/>
  <c r="E47" i="10"/>
  <c r="E46" i="10"/>
  <c r="E45" i="10"/>
  <c r="E44" i="10"/>
  <c r="H105" i="10"/>
  <c r="G105" i="10"/>
  <c r="F105" i="10"/>
  <c r="H104" i="10"/>
  <c r="G104" i="10"/>
  <c r="F104" i="10"/>
  <c r="I103" i="10"/>
  <c r="H103" i="10"/>
  <c r="E103" i="10"/>
  <c r="G103" i="10"/>
  <c r="D103" i="10"/>
  <c r="F103" i="10"/>
  <c r="H102" i="10"/>
  <c r="G102" i="10"/>
  <c r="F102" i="10"/>
  <c r="H101" i="10"/>
  <c r="G101" i="10"/>
  <c r="F101" i="10"/>
  <c r="H100" i="10"/>
  <c r="G100" i="10"/>
  <c r="F100" i="10"/>
  <c r="I99" i="10"/>
  <c r="H99" i="10"/>
  <c r="E99" i="10"/>
  <c r="G99" i="10"/>
  <c r="D99" i="10"/>
  <c r="F99" i="10"/>
  <c r="E92" i="10"/>
  <c r="E90" i="10"/>
  <c r="D84" i="10"/>
  <c r="E78" i="10"/>
  <c r="E77" i="10"/>
  <c r="E76" i="10"/>
  <c r="E75" i="10"/>
  <c r="E74" i="10"/>
  <c r="E73" i="10"/>
  <c r="D72" i="10"/>
  <c r="E72" i="10"/>
  <c r="D60" i="10"/>
  <c r="E60" i="10"/>
  <c r="K54" i="10"/>
  <c r="L54" i="10"/>
  <c r="D54" i="10"/>
  <c r="E54" i="10"/>
  <c r="K44" i="10"/>
  <c r="L44" i="10"/>
  <c r="K43" i="10"/>
  <c r="L43" i="10"/>
  <c r="D43" i="10"/>
  <c r="E43" i="10"/>
  <c r="H42" i="10"/>
  <c r="I42" i="10"/>
  <c r="I43" i="10"/>
  <c r="K42" i="10"/>
  <c r="L42" i="10"/>
  <c r="D42" i="10"/>
  <c r="E42" i="10"/>
  <c r="E73" i="3"/>
  <c r="I41" i="7"/>
  <c r="E91" i="5"/>
  <c r="E88" i="5"/>
  <c r="E52" i="5"/>
  <c r="E51" i="5"/>
  <c r="L43" i="5"/>
  <c r="M43" i="5"/>
  <c r="L53" i="5"/>
  <c r="M53" i="5"/>
  <c r="M52" i="5"/>
  <c r="M51" i="5"/>
  <c r="M48" i="5"/>
  <c r="M47" i="5"/>
  <c r="M46" i="5"/>
  <c r="M45" i="5"/>
  <c r="M44" i="5"/>
  <c r="L42" i="5"/>
  <c r="L41" i="5"/>
  <c r="M41" i="5"/>
  <c r="M42" i="5"/>
  <c r="F103" i="9"/>
  <c r="D81" i="9"/>
  <c r="H102" i="9"/>
  <c r="G102" i="9"/>
  <c r="F102" i="9"/>
  <c r="H101" i="9"/>
  <c r="G101" i="9"/>
  <c r="F101" i="9"/>
  <c r="I100" i="9"/>
  <c r="H100" i="9"/>
  <c r="D100" i="9"/>
  <c r="F100" i="9"/>
  <c r="E100" i="9"/>
  <c r="G100" i="9"/>
  <c r="H99" i="9"/>
  <c r="G99" i="9"/>
  <c r="F99" i="9"/>
  <c r="H98" i="9"/>
  <c r="G98" i="9"/>
  <c r="F98" i="9"/>
  <c r="G97" i="9"/>
  <c r="F97" i="9"/>
  <c r="I96" i="9"/>
  <c r="H96" i="9"/>
  <c r="E96" i="9"/>
  <c r="G96" i="9"/>
  <c r="D96" i="9"/>
  <c r="F96" i="9"/>
  <c r="E89" i="9"/>
  <c r="E87" i="9"/>
  <c r="E76" i="9"/>
  <c r="E75" i="9"/>
  <c r="E74" i="9"/>
  <c r="E73" i="9"/>
  <c r="E72" i="9"/>
  <c r="E71" i="9"/>
  <c r="E70" i="9"/>
  <c r="D58" i="9"/>
  <c r="E58" i="9"/>
  <c r="I52" i="9"/>
  <c r="D52" i="9"/>
  <c r="E52" i="9"/>
  <c r="E47" i="9"/>
  <c r="E46" i="9"/>
  <c r="E45" i="9"/>
  <c r="E44" i="9"/>
  <c r="E43" i="9"/>
  <c r="I42" i="9"/>
  <c r="E42" i="9"/>
  <c r="I41" i="9"/>
  <c r="I40" i="9"/>
  <c r="D41" i="9"/>
  <c r="E41" i="9"/>
  <c r="E42" i="7"/>
  <c r="H102" i="7"/>
  <c r="G102" i="7"/>
  <c r="F102" i="7"/>
  <c r="H101" i="7"/>
  <c r="G101" i="7"/>
  <c r="F101" i="7"/>
  <c r="I100" i="7"/>
  <c r="H100" i="7"/>
  <c r="E100" i="7"/>
  <c r="G100" i="7"/>
  <c r="D100" i="7"/>
  <c r="F100" i="7"/>
  <c r="H99" i="7"/>
  <c r="G99" i="7"/>
  <c r="F99" i="7"/>
  <c r="H98" i="7"/>
  <c r="G98" i="7"/>
  <c r="F98" i="7"/>
  <c r="G97" i="7"/>
  <c r="F97" i="7"/>
  <c r="I96" i="7"/>
  <c r="H96" i="7"/>
  <c r="E96" i="7"/>
  <c r="G96" i="7"/>
  <c r="D96" i="7"/>
  <c r="F96" i="7"/>
  <c r="E89" i="7"/>
  <c r="E87" i="7"/>
  <c r="D81" i="7"/>
  <c r="E76" i="7"/>
  <c r="E75" i="7"/>
  <c r="E74" i="7"/>
  <c r="E73" i="7"/>
  <c r="E72" i="7"/>
  <c r="E71" i="7"/>
  <c r="E70" i="7"/>
  <c r="D58" i="7"/>
  <c r="E58" i="7"/>
  <c r="I52" i="7"/>
  <c r="I40" i="7"/>
  <c r="J40" i="7"/>
  <c r="D52" i="7"/>
  <c r="E52" i="7"/>
  <c r="J51" i="7"/>
  <c r="J50" i="7"/>
  <c r="J47" i="7"/>
  <c r="E47" i="7"/>
  <c r="J46" i="7"/>
  <c r="E46" i="7"/>
  <c r="J45" i="7"/>
  <c r="E45" i="7"/>
  <c r="J44" i="7"/>
  <c r="E44" i="7"/>
  <c r="J43" i="7"/>
  <c r="E43" i="7"/>
  <c r="J42" i="7"/>
  <c r="J41" i="7"/>
  <c r="D41" i="7"/>
  <c r="E41" i="7"/>
  <c r="H103" i="6"/>
  <c r="G103" i="6"/>
  <c r="F103" i="6"/>
  <c r="H102" i="6"/>
  <c r="G102" i="6"/>
  <c r="F102" i="6"/>
  <c r="I101" i="6"/>
  <c r="H101" i="6"/>
  <c r="E101" i="6"/>
  <c r="G101" i="6"/>
  <c r="D101" i="6"/>
  <c r="F101" i="6"/>
  <c r="H100" i="6"/>
  <c r="G100" i="6"/>
  <c r="F100" i="6"/>
  <c r="H99" i="6"/>
  <c r="G99" i="6"/>
  <c r="F99" i="6"/>
  <c r="H98" i="6"/>
  <c r="G98" i="6"/>
  <c r="F98" i="6"/>
  <c r="I97" i="6"/>
  <c r="H97" i="6"/>
  <c r="E97" i="6"/>
  <c r="G97" i="6"/>
  <c r="D97" i="6"/>
  <c r="F97" i="6"/>
  <c r="E90" i="6"/>
  <c r="E88" i="6"/>
  <c r="D82" i="6"/>
  <c r="E77" i="6"/>
  <c r="E76" i="6"/>
  <c r="E75" i="6"/>
  <c r="E74" i="6"/>
  <c r="E73" i="6"/>
  <c r="E72" i="6"/>
  <c r="D71" i="6"/>
  <c r="E71" i="6"/>
  <c r="D59" i="6"/>
  <c r="E59" i="6"/>
  <c r="I53" i="6"/>
  <c r="D53" i="6"/>
  <c r="E53" i="6"/>
  <c r="J52" i="6"/>
  <c r="J51" i="6"/>
  <c r="J48" i="6"/>
  <c r="E48" i="6"/>
  <c r="J47" i="6"/>
  <c r="E47" i="6"/>
  <c r="J46" i="6"/>
  <c r="E46" i="6"/>
  <c r="J45" i="6"/>
  <c r="E45" i="6"/>
  <c r="J44" i="6"/>
  <c r="E44" i="6"/>
  <c r="I43" i="6"/>
  <c r="J43" i="6"/>
  <c r="E43" i="6"/>
  <c r="I42" i="6"/>
  <c r="I41" i="6"/>
  <c r="J41" i="6"/>
  <c r="D42" i="6"/>
  <c r="E42" i="6"/>
  <c r="G103" i="5"/>
  <c r="G102" i="5"/>
  <c r="F103" i="5"/>
  <c r="F102" i="5"/>
  <c r="H103" i="5"/>
  <c r="H102" i="5"/>
  <c r="H99" i="5"/>
  <c r="H100" i="5"/>
  <c r="H98" i="5"/>
  <c r="E77" i="5"/>
  <c r="E72" i="5"/>
  <c r="I53" i="5"/>
  <c r="J53" i="5"/>
  <c r="J52" i="5"/>
  <c r="J51" i="5"/>
  <c r="J45" i="5"/>
  <c r="I42" i="5"/>
  <c r="J42" i="5"/>
  <c r="I43" i="5"/>
  <c r="J43" i="5"/>
  <c r="D82" i="5"/>
  <c r="I101" i="5"/>
  <c r="H101" i="5"/>
  <c r="E101" i="5"/>
  <c r="G101" i="5"/>
  <c r="D101" i="5"/>
  <c r="F101" i="5"/>
  <c r="G100" i="5"/>
  <c r="F100" i="5"/>
  <c r="G99" i="5"/>
  <c r="F99" i="5"/>
  <c r="G98" i="5"/>
  <c r="F98" i="5"/>
  <c r="I97" i="5"/>
  <c r="H97" i="5"/>
  <c r="E97" i="5"/>
  <c r="G97" i="5"/>
  <c r="D97" i="5"/>
  <c r="F97" i="5"/>
  <c r="E90" i="5"/>
  <c r="E76" i="5"/>
  <c r="E75" i="5"/>
  <c r="E74" i="5"/>
  <c r="E73" i="5"/>
  <c r="D71" i="5"/>
  <c r="E71" i="5"/>
  <c r="D59" i="5"/>
  <c r="E59" i="5"/>
  <c r="D53" i="5"/>
  <c r="E53" i="5"/>
  <c r="J48" i="5"/>
  <c r="E48" i="5"/>
  <c r="J47" i="5"/>
  <c r="E47" i="5"/>
  <c r="J46" i="5"/>
  <c r="E46" i="5"/>
  <c r="E45" i="5"/>
  <c r="J44" i="5"/>
  <c r="E44" i="5"/>
  <c r="E43" i="5"/>
  <c r="D42" i="5"/>
  <c r="D41" i="5"/>
  <c r="E41" i="5"/>
  <c r="I98" i="3"/>
  <c r="H98" i="3"/>
  <c r="I102" i="3"/>
  <c r="H102" i="3"/>
  <c r="D72" i="3"/>
  <c r="E78" i="3"/>
  <c r="E89" i="3"/>
  <c r="D43" i="3"/>
  <c r="E43" i="3"/>
  <c r="D83" i="3"/>
  <c r="E77" i="3"/>
  <c r="E76" i="3"/>
  <c r="E75" i="3"/>
  <c r="E74" i="3"/>
  <c r="D60" i="3"/>
  <c r="E60" i="3"/>
  <c r="D54" i="3"/>
  <c r="E54" i="3"/>
  <c r="J49" i="3"/>
  <c r="E49" i="3"/>
  <c r="J48" i="3"/>
  <c r="E48" i="3"/>
  <c r="J47" i="3"/>
  <c r="E47" i="3"/>
  <c r="E46" i="3"/>
  <c r="J45" i="3"/>
  <c r="E45" i="3"/>
  <c r="E44" i="3"/>
  <c r="I42" i="3"/>
  <c r="J42" i="3"/>
  <c r="E102" i="3"/>
  <c r="G102" i="3"/>
  <c r="D102" i="3"/>
  <c r="F102" i="3"/>
  <c r="F101" i="3"/>
  <c r="G101" i="3"/>
  <c r="G100" i="3"/>
  <c r="F100" i="3"/>
  <c r="G99" i="3"/>
  <c r="F99" i="3"/>
  <c r="E98" i="3"/>
  <c r="G98" i="3"/>
  <c r="D98" i="3"/>
  <c r="F98" i="3"/>
  <c r="E91" i="3"/>
  <c r="D40" i="9"/>
  <c r="E40" i="9"/>
  <c r="E72" i="3"/>
  <c r="E42" i="5"/>
  <c r="I41" i="5"/>
  <c r="J41" i="5"/>
  <c r="D42" i="3"/>
  <c r="E42" i="3"/>
  <c r="D41" i="6"/>
  <c r="E41" i="6"/>
  <c r="J42" i="6"/>
  <c r="D40" i="7"/>
  <c r="E40" i="7"/>
</calcChain>
</file>

<file path=xl/sharedStrings.xml><?xml version="1.0" encoding="utf-8"?>
<sst xmlns="http://schemas.openxmlformats.org/spreadsheetml/2006/main" count="1157" uniqueCount="233">
  <si>
    <t>AYUNTAMIENTO</t>
  </si>
  <si>
    <t>INDICADORES LEGALES LEY 22/2011</t>
  </si>
  <si>
    <t>SI</t>
  </si>
  <si>
    <t>NO</t>
  </si>
  <si>
    <t>L-1</t>
  </si>
  <si>
    <t>L-2</t>
  </si>
  <si>
    <t>L-3</t>
  </si>
  <si>
    <t>L-4</t>
  </si>
  <si>
    <t>L-5</t>
  </si>
  <si>
    <t>L-6</t>
  </si>
  <si>
    <t>INDICADORES LEGALES LEY 27/2006</t>
  </si>
  <si>
    <t>INDICADORES LEGALES LEY 19/2013</t>
  </si>
  <si>
    <t>L-7</t>
  </si>
  <si>
    <t>L-8</t>
  </si>
  <si>
    <t>L-9</t>
  </si>
  <si>
    <t>L-10</t>
  </si>
  <si>
    <t>INDICADORES DE GESTIÓN</t>
  </si>
  <si>
    <t>CUANTIA TN</t>
  </si>
  <si>
    <t>KG/HAB</t>
  </si>
  <si>
    <t xml:space="preserve">HAB </t>
  </si>
  <si>
    <t>AR.1 KG AL AÑO DE  RESIDUOS RECOGIDOS POR HABITANTE</t>
  </si>
  <si>
    <t>Orgánica</t>
  </si>
  <si>
    <t>Resto</t>
  </si>
  <si>
    <t>AR 1.1.5 ACEITES</t>
  </si>
  <si>
    <t>AR .1.1.6 ROPA Y TEXTIL</t>
  </si>
  <si>
    <t>AR 1.2.2 Escombros de obras menores</t>
  </si>
  <si>
    <t>AR.1.3 RECOGIDAS EXTERNAS: NO DE GESTIÓN MUNICIPAL</t>
  </si>
  <si>
    <t>AR.1.3.1: RCD Residuos de contrucción y demolición</t>
  </si>
  <si>
    <t>Nº HAB./Nº CONTENEDORES</t>
  </si>
  <si>
    <t>TOTAL CONTENEDORES</t>
  </si>
  <si>
    <t>%</t>
  </si>
  <si>
    <t>AT-1: TN DE RESIDUOS RECICLADOS/TOTAL RESIDUOS RECOGIDOS</t>
  </si>
  <si>
    <t>AT-2: TN DE RESIDUOS INCINERADOS/TOTAL RESIDUOS RECOGIDOS</t>
  </si>
  <si>
    <t>AT-3. TN DE RESIDUOS DEPOSITADOS EN VERTEDERO/ TOTAL RESIDUOS RECOGIDOS</t>
  </si>
  <si>
    <t>AT-4. PORCENTAJE COMPOSTAJE OBTENIDO EN PLANTA: TN COMPOST/TN TOTALES DE RESIDUOS</t>
  </si>
  <si>
    <t>Nº HAB</t>
  </si>
  <si>
    <t>INDICADORES PRESUPUESTARIOS</t>
  </si>
  <si>
    <t>CUANTIA EN € 2015</t>
  </si>
  <si>
    <t>CUANTIA EN € 2016</t>
  </si>
  <si>
    <t>€/HAB 2015</t>
  </si>
  <si>
    <t>€/HAB 2016</t>
  </si>
  <si>
    <t>P.1 GASTO CORRIENTE Y DE CAPITAL EN RECOGIDA,GESTION Y TRATAMIENTO DE RESIDUOS POR HAB.</t>
  </si>
  <si>
    <t>P.1.1 GASTO EN RECOGIDA(PARTIDA 1621) POR HAB.</t>
  </si>
  <si>
    <t>P.1.1 GASTO EN GESTION(PARTIDA 1622) POR HAB.</t>
  </si>
  <si>
    <t>P.1.1 GASTO EN TRATAMIENTO(PARTIDA 1623) POR HAB.</t>
  </si>
  <si>
    <t>P.2. INGRESOS POR RECOGIDA Y TRATAMIENTO DE RESIDUOS (PARTIDAS 302 Y 303) POR HAB.</t>
  </si>
  <si>
    <t>P.2.1 INGRESO POR SERVICIO DE RECOGIDA (302) POR HAB.</t>
  </si>
  <si>
    <t>P.2.2 INGRESO POR SERVICIO DE TRATAMIENTO(303) POR HAB.</t>
  </si>
  <si>
    <t>P.3 INGRESOS FISCALES POR HAB.(INGRESOS TRIBUTARIOS/Nº HAB)</t>
  </si>
  <si>
    <t>P.4 SUPERAVIT O DÉFICIT POR HAB (RDO PRESUPUESTARIO AJUSTADO/Nº HAB.)</t>
  </si>
  <si>
    <t>P.5 GASTO POR HAB. (OBLIGACIONES RECONOCIDAS NETAS/Nº HAB.)</t>
  </si>
  <si>
    <t>P.6 INVERSION POR HAB. (OBLIGACIONES RECONOCIDAS NETAS CAP 6 Y 7/Nº HAB</t>
  </si>
  <si>
    <t>INDICE DE WEB VISITADAS</t>
  </si>
  <si>
    <t xml:space="preserve"> HAB 01/01/2016</t>
  </si>
  <si>
    <t>TN</t>
  </si>
  <si>
    <t>€/HAB 2017</t>
  </si>
  <si>
    <t>NÚMERO DE PUNTOS LIMPIO FIJOS Y MÓVILES/ECOPARQUES (datos 2018)</t>
  </si>
  <si>
    <t>AR .1.1.7 RAEE</t>
  </si>
  <si>
    <t>AR.1.3.2: Industria y otros</t>
  </si>
  <si>
    <t>AR.1.3.3: EDAR: Lodos procedentesde la estación depuradora de aguas residuales</t>
  </si>
  <si>
    <t>AR.1.1  RECOGIDA DOMICILIARIA: Residuos domésticos de hogares,comercios, hostelería y servicios</t>
  </si>
  <si>
    <t>AR 1.1.1 ORGANICA Y RESTO</t>
  </si>
  <si>
    <t>AR 1.1.2 PAPEL/CARTON</t>
  </si>
  <si>
    <t>AR 1.1.3 ENVASES</t>
  </si>
  <si>
    <t>AR 1.1.4 VIDRIO</t>
  </si>
  <si>
    <t>AR 1.1.8 OTRAS RECOGIDAS DOMICILIARIAS: Enseres, Muebles, Madera, etc.</t>
  </si>
  <si>
    <t>AR 1.2.3 Podas y residuos vegetales</t>
  </si>
  <si>
    <t>AR 1.2.5: Otros: animales, vehículos abandonados,  etc.</t>
  </si>
  <si>
    <t>AR.2 DATOS DE RECOGIDA DE AÑOS ANTERIORES</t>
  </si>
  <si>
    <t>AR.3 PERIODICIDAD EN LA RECOGIDA</t>
  </si>
  <si>
    <t>AR.4.1RESIDUOS ORGANICOS (MARRON)</t>
  </si>
  <si>
    <t>AR.4.2 PAPEL/CARTON</t>
  </si>
  <si>
    <t>AR.4.3 ENVASES</t>
  </si>
  <si>
    <t>AR.4.5 RESTO (GRIS)</t>
  </si>
  <si>
    <t>AR.5 Nº DE LAVADOS AL AÑO POR TIPO DE CONTENEDORES</t>
  </si>
  <si>
    <t>AR.6 Nº HAB./Nº DE PUNTOS LIMPIOS</t>
  </si>
  <si>
    <t>AR.4.4VIDRIO</t>
  </si>
  <si>
    <t>INDICADORES DE ACTIVIDAD DE TRATAMIENTO 2017</t>
  </si>
  <si>
    <t xml:space="preserve">INDICADORES DE ACTIVIDAD DE RECOGIDA AÑO </t>
  </si>
  <si>
    <t>CUANTIA EN 2017</t>
  </si>
  <si>
    <t>Nº HAB 2017</t>
  </si>
  <si>
    <t>AR.4 Nº DE HABITANTES/POR TIPO DE CONTENEDOR DATOS DE 2018</t>
  </si>
  <si>
    <t xml:space="preserve">AR. 4.6 CONTENEDORES DE ACEITE, ROPA Y PILAS </t>
  </si>
  <si>
    <t>VIGO</t>
  </si>
  <si>
    <t>X</t>
  </si>
  <si>
    <t>https://transparencia.vigo.org/?id=66&amp;tipo=data&amp;ita=2017&amp;lang=es</t>
  </si>
  <si>
    <t>DATOS DE 2017</t>
  </si>
  <si>
    <t>http://hoxe.vigo.org/movemonos/mabiente_ax21.php?lang=cas#/</t>
  </si>
  <si>
    <t>https://sirga.xunta.gal/modelos-de-xestion</t>
  </si>
  <si>
    <t>P3-P7 DATOS DE HASTA 2016</t>
  </si>
  <si>
    <t>http://hoxe.vigo.org/movemonos/limpeza_enlaces.php?lang=cas#/</t>
  </si>
  <si>
    <t>http://hoxe.vigo.org/actualidade/buscar.php?cx=017769677659879873903%3Aq7clgjredw8&amp;cof=FORID%3A11&amp;buscar=SI&amp;ie=UTF-8&amp;lang=cas&amp;q=ORDENANZA+FISCAL+DE+RECOGIDA+DE+BASURAS#/</t>
  </si>
  <si>
    <t>https://sede.vigo.org/expedientes/perfilcontratante/licitacion.jsp?id=844&amp;lang=es</t>
  </si>
  <si>
    <t>http://www.coruna.gal/transparencia/es/rendicion-de-cuentas/endeudamiento</t>
  </si>
  <si>
    <t>ND</t>
  </si>
  <si>
    <t>*DATOS HASTA 2016</t>
  </si>
  <si>
    <t>http://www.coruna.gal/transparencia/es/organizacion-municipal/recursos-humanos/organigrama-municipal</t>
  </si>
  <si>
    <t>https://www.coruna.gal/transparencia/es/claridad-en-la-gestion/contratacion/contratos-menores</t>
  </si>
  <si>
    <t>LA CORUÑA</t>
  </si>
  <si>
    <t>HASTA 2016</t>
  </si>
  <si>
    <t>https://www.coruna.gal/transparencia/es/detalle/sra-d-maria-garcia-gomez/contenido/1453585971632</t>
  </si>
  <si>
    <t>CONCEJAL DE M-AMBIENTE: MARIA GARCIA GOMEZ</t>
  </si>
  <si>
    <t>http://www.coruna.gal/transparencia/es/rendicion-de-cuentas/bienes-y-derechos</t>
  </si>
  <si>
    <t>CADA 24 DIAS DE MEDIA</t>
  </si>
  <si>
    <t>http://www.coruna.gal/medioambiente/es/sectores-ambientales/residuos/equipos-de-recogida</t>
  </si>
  <si>
    <t>X (DE PILAS)</t>
  </si>
  <si>
    <t>http://www.coruna.gal/portal/es/en-profundidad/plan-nacional-de-residuos/contenido/900109412212929652?argIdioma=es</t>
  </si>
  <si>
    <t>INDICADORES DE ACTIVIDAD DE RECOGIDA AÑO 2016</t>
  </si>
  <si>
    <t>INDICADORES DE ACTIVIDAD DE TRATAMIENTO 2016 (PLANTA DE NOSTIAN)</t>
  </si>
  <si>
    <t>Tn tratatadas: 181765, de las que 106000 proceden de la Coruña y el resto del consorcio de As mariñas</t>
  </si>
  <si>
    <t>x</t>
  </si>
  <si>
    <t>http://www.coruna.gal/transparencia/es/accion-de-gobierno/memorias-de-gestion?argIdioma=es</t>
  </si>
  <si>
    <t>presenta memorias hasta el año 2016</t>
  </si>
  <si>
    <t>AR.4 Nº DE HABITANTES/POR TIPO DE CONTENEDOR DATOS DE 2016</t>
  </si>
  <si>
    <t>AR.4.1RESIDUOS ORGANICOS (MARRON/VERDE)</t>
  </si>
  <si>
    <t>Nº HAB 2016</t>
  </si>
  <si>
    <t>Nº CONTENEDORES</t>
  </si>
  <si>
    <t>HAB</t>
  </si>
  <si>
    <t>ORENSE</t>
  </si>
  <si>
    <t>FECHA CONSULTA OCTUBRE 2018</t>
  </si>
  <si>
    <t>FECHA CONSULTA SEPTIEMBRE DE 2019</t>
  </si>
  <si>
    <t>https://www.ourense.gal/es/ayuntamiento/info-economica/186-presupuestos/1288-presupuesto-2017</t>
  </si>
  <si>
    <t>PTO DE 2015 Y 2016 PRORROGADOS DEL 2014</t>
  </si>
  <si>
    <t>P3-P7: DATO DE 2015</t>
  </si>
  <si>
    <t xml:space="preserve">NÚMERO DE PUNTOS LIMPIO FIJOS Y MÓVILES/ECOPARQUES </t>
  </si>
  <si>
    <t>https://www.ourense.gal/es/areas/medio-ambiente/blog-medio-ambiente/1767-ayuntamento-y-ecovidrio-entregan-los-premios-a-la-recogida-puerta-a-puerta-de-envases-de-vidrio-dirigido-a-la-hosteleria</t>
  </si>
  <si>
    <t>CONCEJAL DE M-AMBIENTE: JOSE ARAUJO FERNANDEZ</t>
  </si>
  <si>
    <t>https://www.ourense.gal/es/gobierno/delegaciones-municipales</t>
  </si>
  <si>
    <t>INFORMACION DE 2016 Y 2015</t>
  </si>
  <si>
    <t>LUGO</t>
  </si>
  <si>
    <t>http://lugo.gal/es/actuaciones/compostaje-domestico</t>
  </si>
  <si>
    <t>P3-P7 EL ULTIMO DATO ACTUALIZADO ES DEL 2014</t>
  </si>
  <si>
    <t>INDICADORES DE ACTIVIDAD DE TRATAMIENTO 2016 (MODELO SOGAMA)</t>
  </si>
  <si>
    <t xml:space="preserve">CONCEJAL DE DESARROLLO SOSTENIBLE: MANUEL PIÑEIRO: </t>
  </si>
  <si>
    <t>http://lugo.gal/es/concejalias/portada</t>
  </si>
  <si>
    <t>http://lugo.gal/es/licitacions?title=&amp;field_estado_value=All&amp;field_tipo_contratacion_tid=504</t>
  </si>
  <si>
    <t>http://lugo.gal/es/documentos-repositorio?combine=2015&amp;field_tipo_documento_tid=532</t>
  </si>
  <si>
    <t>NO ACTUALIZADO, DATOS DE 2016</t>
  </si>
  <si>
    <t>http://lugo.gal/es/actuaciones/registro-de-convenios</t>
  </si>
  <si>
    <t>http://lugo.gal/es/actuaciones/agenda-21</t>
  </si>
  <si>
    <t>NO ESPECIFICA DE QUE SON</t>
  </si>
  <si>
    <t>http://lugo.gal/es/carta-de-servicios-del-servicio-de-medio-ambiente</t>
  </si>
  <si>
    <t>225 TN</t>
  </si>
  <si>
    <t>NO ESPECIFICA EL TIPO RESIDUOS DEPOSITADOS, DATO DEL 2016</t>
  </si>
  <si>
    <t>http://lugo.gal/es/noticias/mas-de-20-toneladas-de-plasticos-agricolas-recogidos-en-tres-meses-con-el-nuevo-sistema</t>
  </si>
  <si>
    <t>2015-2016</t>
  </si>
  <si>
    <t>AR.1.1  RECOGIDA DOMICILIARIA: Residuos domésticos de hogares,comercios, hostelería y servicios*</t>
  </si>
  <si>
    <t>* HABLA DE RSU, SIN ESPECIFICAR</t>
  </si>
  <si>
    <t>http://www.sogama.gal/es/info/gestion-de-residuos-urbanos</t>
  </si>
  <si>
    <t>http://lugo.gal/es/informacion-medioambiental</t>
  </si>
  <si>
    <t>https://siam.xunta.gal/</t>
  </si>
  <si>
    <t>https://sirga.xunta.gal/</t>
  </si>
  <si>
    <t>PRESENTA ENLACE PARA DATOS A NIVEL DE CCAA SIAM Y SIRGA</t>
  </si>
  <si>
    <t>PONTEVEDRA</t>
  </si>
  <si>
    <t xml:space="preserve"> 01/01/2016</t>
  </si>
  <si>
    <t>http://www.pontevedra.gal/concello/corporacion/declaracions-de-interese/</t>
  </si>
  <si>
    <t>http://sede.pontevedra.gal/public/publications/list/transparency/ORG-SERV</t>
  </si>
  <si>
    <t>ÁREA DE MEDIO AMBIENTE PROYECTOS Y OBRAS. LUIS BARA TORRES</t>
  </si>
  <si>
    <t>http://sede.pontevedra.gal/public/publications/list/transparency/ECO-CONT/details/13353968</t>
  </si>
  <si>
    <t>http://sede.pontevedra.gal/public/publications/list/transparency/ECO-CONTRAT/details/16521968</t>
  </si>
  <si>
    <t>http://sede.pontevedra.gal/public/publications/list/transparency/ECO-CONV/details/10994617</t>
  </si>
  <si>
    <t>AR.1.2  RECOGIDA NO DOMICILIARIA</t>
  </si>
  <si>
    <t xml:space="preserve">AR 1.2.1 Limpieza viaria </t>
  </si>
  <si>
    <t>AR 1.2.4  Parques, jardines y playas</t>
  </si>
  <si>
    <t>INDICADOR SOBRE LA CALIDAD DE LA WEB</t>
  </si>
  <si>
    <t>http://hoxe.vigo.org/?lang=cas#/</t>
  </si>
  <si>
    <t>https://www.coruna.gal/portal/es?argIdioma=es#</t>
  </si>
  <si>
    <t>MATERIA INORGANICA Y ENVASES</t>
  </si>
  <si>
    <t>desde 2002-2017</t>
  </si>
  <si>
    <t>INDICADORES DE ACTIVIDAD DE TRATAMIENTO 2017 (PLANTA DE NOSTIAN)</t>
  </si>
  <si>
    <t>Tn tratatadas: 182413, de las que 106643 proceden de la Coruña y el resto del consorcio de As mariñas</t>
  </si>
  <si>
    <t>DATOS DE LA MEMORIA 2017</t>
  </si>
  <si>
    <t>https://sede.ourense.gob.es/public/publications/list/municipalregulations/ORD-FISC</t>
  </si>
  <si>
    <t>https://www.ourense.gal/gl/goberno/xunta-goberno/144-actas-xunta-goberno</t>
  </si>
  <si>
    <t>https://www.ourense.gal/es/ayuntamiento/transparencia</t>
  </si>
  <si>
    <t>https://www.ourense.gal/es/</t>
  </si>
  <si>
    <t>https://www.ourense.gal/es/areas/limpieza-viaria</t>
  </si>
  <si>
    <t>http://lugo.gal/es</t>
  </si>
  <si>
    <t>http://lugo.gal/es/documentos-repositorio?combine=2018&amp;field_tipo_documento_tid=526</t>
  </si>
  <si>
    <t>http://sede.pontevedra.gal/public/publications/list/municipalregulations/ORD-FISC</t>
  </si>
  <si>
    <t>http://www.pontevedra.gal/</t>
  </si>
  <si>
    <t>C.1</t>
  </si>
  <si>
    <t>C.2</t>
  </si>
  <si>
    <t>C.3</t>
  </si>
  <si>
    <t>C.4</t>
  </si>
  <si>
    <t>C.5</t>
  </si>
  <si>
    <t>http://hoxe.vigo.org/movemonos/limpeza0.php?lang=cas#/</t>
  </si>
  <si>
    <t>http://hoxe.vigo.org/movemonos/limpeza_recicla.php?lang=cas#/</t>
  </si>
  <si>
    <t>http://hoxe.vigo.org/pdf/medioambiente/aceite.pdf</t>
  </si>
  <si>
    <t>INDICADORES DE ACTIVIDAD DE RECOGIDA AÑO 2017</t>
  </si>
  <si>
    <t>datos de ecoembes y ecovidrio</t>
  </si>
  <si>
    <t>http://www.coruna.gal/medioambiente/es/divulgacion-y-educacion-ambiental</t>
  </si>
  <si>
    <t>http://www.coruna.gal/medioambiente/gl/sectores-ambientais/residuos/separacion-en-orixe#1348017144341</t>
  </si>
  <si>
    <t>https://www.coruna.gal/medioambiente/gl/detalle-asset/cespa/entidad/1149055910151?argIdioma=gl</t>
  </si>
  <si>
    <t>https://www.ourense.gal/es/areas/medio-ambiente/blog-medio-ambiente/2919-ourense-incorpora-200-hogares-al-programa-de-compostaje-domestico-en-colaboracion-con-sogama</t>
  </si>
  <si>
    <t>http://lugo.gal/es/general-temas/residuos-0</t>
  </si>
  <si>
    <t xml:space="preserve">INDICADORES DE ACTIVIDAD DE TRATAMIENTO </t>
  </si>
  <si>
    <t>http://www.santiagodecompostela.gal/hoxe/nova.php?id_nova=17067&amp;lg=cas</t>
  </si>
  <si>
    <t>2f+1mv</t>
  </si>
  <si>
    <t xml:space="preserve">AR.7 CANTIDAD Y TIPOS DE RESIDUOS DEPOSITADOS EN LOS P.LIMPIOS </t>
  </si>
  <si>
    <t>(2013-2017)</t>
  </si>
  <si>
    <t>https://santiago.tropaverde.org/</t>
  </si>
  <si>
    <t>http://limpiezaurbanacompostela.es/horario/</t>
  </si>
  <si>
    <t>http://limpiezaurbanacompostela.es/</t>
  </si>
  <si>
    <t>AR. 4.6 CONTENEDORES DE ACEITE, ROPA Y PILAS (23 de ropa y 15 de aceite)</t>
  </si>
  <si>
    <t>https://compostelaverde.santiagodecompostela.gal/info/</t>
  </si>
  <si>
    <t>http://www.santiagodecompostela.gal/index.php?lg=cas</t>
  </si>
  <si>
    <t>FECHA DE CONSULTA ENERO 2019</t>
  </si>
  <si>
    <t>http://xeoportal.santiagodecompostela.gal/visores/ResiduosUrbanos/</t>
  </si>
  <si>
    <t>NINGUN DATO DEL 2017 Y SOLO PARTE DEL 2016</t>
  </si>
  <si>
    <t xml:space="preserve">AR.4 Nº DE HABITANTES/POR TIPO DE CONTENEDOR </t>
  </si>
  <si>
    <t>http://transparencia.santiagodecompostela.gal/normativa-municipal/gl</t>
  </si>
  <si>
    <t>http://transparencia.santiagodecompostela.gal/ordes-do-dia/gl</t>
  </si>
  <si>
    <t>http://transparencia.santiagodecompostela.gal/rexistro-intereses/</t>
  </si>
  <si>
    <t>SANTIAGO DE COMPOSTELA: CONCEJAL DE MEDIO A,MBIENTE Y CONVIVENCIA: XAN DURO FERNANDEZ</t>
  </si>
  <si>
    <t>http://transparencia.santiagodecompostela.gal/relacion-contratos-menores/</t>
  </si>
  <si>
    <t>P.8 ÍNDICE DE ENDEUDAMIENTO (PASIVO EXIGIBLE/Nº HAB.)</t>
  </si>
  <si>
    <t>P.8 ÍNDICE DE ENDEUDAMIENTO (PASIVO EXIGIBLE/Nº HAB.)*</t>
  </si>
  <si>
    <t>P.7 AUTONOMÍA FISCAL (DERECHOS RECONOCIDOS NETOS DE NATURALEZA TRIBUTARIA/TOTAL D.R.N.)</t>
  </si>
  <si>
    <t>http://hoxe.vigo.org/pdf/orzamentos/2017/liquidacion/indi_Indicadores%20mais%20relevantes.pdf</t>
  </si>
  <si>
    <t>P3-P-8 NO SE INCLUYEN ., POR SER DATOS DE 2013</t>
  </si>
  <si>
    <t>solo datos del 2015</t>
  </si>
  <si>
    <t>http://sede.pontevedra.gal/public/publications/list/transparency/ECO-CONTAS</t>
  </si>
  <si>
    <t>AR.4.2 SE INDICA LA GEOLOCALIZACIÓN DE LOS CONTENEDORES</t>
  </si>
  <si>
    <t xml:space="preserve">AR.4.1 SE INDICA LA CAPACIDAD DE CONTENERIZACIÓN </t>
  </si>
  <si>
    <t xml:space="preserve">AR.5 SE INDICA LA CAPACIDAD DE CONTENERIZACIÓN </t>
  </si>
  <si>
    <t>AR.6 SE INDICA LA GEOLOCALIZACIÓN DE LOS CONTENEDORES</t>
  </si>
  <si>
    <t>AR.7 Nº DE LAVADOS AL AÑO POR TIPO DE CONTENEDORES</t>
  </si>
  <si>
    <t>AR.8 Nº HAB./Nº DE PUNTOS LIMPIOS</t>
  </si>
  <si>
    <t>AR.9 CANTIDAD Y TIPOS DE RESIDUOS DEPOSITADOS EN LOS P.LIMPIOS</t>
  </si>
  <si>
    <t>INDICADORES DE ACTIVIDAD DE RECOGIDA AÑO 2017,2015, 2016</t>
  </si>
  <si>
    <t>AR.9 CANTIDAD Y TIPOS DE RESIDUOS DEPOSITADOS EN LOS P.LIMPIOS 2017</t>
  </si>
  <si>
    <t>VALORACIÓN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</si>
</sst>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0.0"/>
    <numFmt numFmtId="167" formatCode="0.00000"/>
    <numFmt numFmtId="168" formatCode="_-* #,##0.0\ _€_-;\-* #,##0.0\ _€_-;_-* &quot;-&quot;??\ _€_-;_-@_-"/>
    <numFmt numFmtId="169" formatCode="0.0%"/>
    <numFmt numFmtId="170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5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2" borderId="4" xfId="0" applyFont="1" applyFill="1" applyBorder="1"/>
    <xf numFmtId="0" fontId="4" fillId="2" borderId="0" xfId="0" applyFont="1" applyFill="1" applyBorder="1"/>
    <xf numFmtId="0" fontId="0" fillId="0" borderId="5" xfId="0" applyBorder="1"/>
    <xf numFmtId="0" fontId="0" fillId="0" borderId="4" xfId="0" applyBorder="1"/>
    <xf numFmtId="0" fontId="0" fillId="0" borderId="0" xfId="0" applyBorder="1"/>
    <xf numFmtId="0" fontId="2" fillId="2" borderId="1" xfId="0" applyFont="1" applyFill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4" xfId="0" applyFont="1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6" xfId="0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2" borderId="2" xfId="0" applyFill="1" applyBorder="1"/>
    <xf numFmtId="0" fontId="5" fillId="0" borderId="0" xfId="0" applyFont="1" applyBorder="1"/>
    <xf numFmtId="0" fontId="2" fillId="2" borderId="0" xfId="0" applyFont="1" applyFill="1" applyBorder="1"/>
    <xf numFmtId="0" fontId="0" fillId="2" borderId="0" xfId="0" applyFill="1" applyBorder="1"/>
    <xf numFmtId="0" fontId="2" fillId="0" borderId="0" xfId="0" applyFont="1" applyBorder="1"/>
    <xf numFmtId="0" fontId="2" fillId="0" borderId="5" xfId="0" applyFont="1" applyBorder="1"/>
    <xf numFmtId="0" fontId="4" fillId="0" borderId="4" xfId="0" applyFont="1" applyBorder="1"/>
    <xf numFmtId="165" fontId="2" fillId="0" borderId="0" xfId="1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6" fillId="0" borderId="4" xfId="0" applyFont="1" applyBorder="1"/>
    <xf numFmtId="165" fontId="0" fillId="0" borderId="0" xfId="1" applyNumberFormat="1" applyFont="1" applyBorder="1" applyAlignment="1">
      <alignment horizontal="center"/>
    </xf>
    <xf numFmtId="0" fontId="4" fillId="0" borderId="0" xfId="0" applyFont="1" applyBorder="1"/>
    <xf numFmtId="166" fontId="4" fillId="0" borderId="0" xfId="0" applyNumberFormat="1" applyFont="1" applyBorder="1"/>
    <xf numFmtId="166" fontId="2" fillId="0" borderId="0" xfId="0" applyNumberFormat="1" applyFont="1" applyBorder="1"/>
    <xf numFmtId="0" fontId="7" fillId="0" borderId="4" xfId="0" applyFont="1" applyBorder="1"/>
    <xf numFmtId="164" fontId="0" fillId="0" borderId="0" xfId="1" applyNumberFormat="1" applyFont="1" applyBorder="1" applyAlignment="1">
      <alignment horizontal="center"/>
    </xf>
    <xf numFmtId="167" fontId="0" fillId="0" borderId="0" xfId="1" applyNumberFormat="1" applyFont="1" applyBorder="1"/>
    <xf numFmtId="165" fontId="0" fillId="0" borderId="0" xfId="1" applyNumberFormat="1" applyFont="1" applyBorder="1"/>
    <xf numFmtId="2" fontId="0" fillId="0" borderId="0" xfId="1" applyNumberFormat="1" applyFont="1" applyBorder="1"/>
    <xf numFmtId="168" fontId="0" fillId="0" borderId="0" xfId="1" applyNumberFormat="1" applyFont="1" applyBorder="1" applyAlignment="1">
      <alignment horizontal="center"/>
    </xf>
    <xf numFmtId="164" fontId="0" fillId="0" borderId="0" xfId="1" applyFont="1" applyBorder="1"/>
    <xf numFmtId="0" fontId="4" fillId="0" borderId="6" xfId="0" applyFont="1" applyBorder="1"/>
    <xf numFmtId="0" fontId="0" fillId="0" borderId="7" xfId="0" applyBorder="1"/>
    <xf numFmtId="0" fontId="0" fillId="0" borderId="8" xfId="0" applyBorder="1"/>
    <xf numFmtId="169" fontId="0" fillId="0" borderId="0" xfId="2" applyNumberFormat="1" applyFont="1" applyBorder="1"/>
    <xf numFmtId="0" fontId="6" fillId="0" borderId="0" xfId="0" applyFont="1" applyBorder="1"/>
    <xf numFmtId="0" fontId="6" fillId="0" borderId="6" xfId="0" applyFont="1" applyBorder="1"/>
    <xf numFmtId="164" fontId="0" fillId="0" borderId="7" xfId="1" applyFont="1" applyBorder="1"/>
    <xf numFmtId="0" fontId="6" fillId="0" borderId="0" xfId="0" applyFont="1"/>
    <xf numFmtId="0" fontId="2" fillId="0" borderId="4" xfId="0" applyFont="1" applyBorder="1"/>
    <xf numFmtId="2" fontId="2" fillId="0" borderId="0" xfId="0" applyNumberFormat="1" applyFont="1" applyBorder="1"/>
    <xf numFmtId="2" fontId="0" fillId="0" borderId="0" xfId="0" applyNumberFormat="1" applyBorder="1"/>
    <xf numFmtId="1" fontId="0" fillId="0" borderId="0" xfId="0" applyNumberFormat="1" applyBorder="1"/>
    <xf numFmtId="0" fontId="0" fillId="0" borderId="5" xfId="0" applyFill="1" applyBorder="1"/>
    <xf numFmtId="2" fontId="0" fillId="0" borderId="7" xfId="0" applyNumberFormat="1" applyBorder="1"/>
    <xf numFmtId="0" fontId="0" fillId="0" borderId="8" xfId="0" applyFill="1" applyBorder="1"/>
    <xf numFmtId="0" fontId="2" fillId="2" borderId="0" xfId="0" applyFont="1" applyFill="1"/>
    <xf numFmtId="0" fontId="3" fillId="0" borderId="0" xfId="3"/>
    <xf numFmtId="2" fontId="0" fillId="0" borderId="0" xfId="0" applyNumberFormat="1" applyBorder="1" applyAlignment="1">
      <alignment horizontal="center"/>
    </xf>
    <xf numFmtId="165" fontId="2" fillId="0" borderId="0" xfId="1" applyNumberFormat="1" applyFont="1" applyBorder="1"/>
    <xf numFmtId="2" fontId="2" fillId="0" borderId="5" xfId="0" applyNumberFormat="1" applyFont="1" applyBorder="1"/>
    <xf numFmtId="0" fontId="0" fillId="0" borderId="6" xfId="0" applyBorder="1"/>
    <xf numFmtId="0" fontId="0" fillId="3" borderId="0" xfId="0" applyFill="1" applyBorder="1"/>
    <xf numFmtId="0" fontId="2" fillId="3" borderId="0" xfId="0" applyFont="1" applyFill="1" applyBorder="1"/>
    <xf numFmtId="2" fontId="0" fillId="0" borderId="0" xfId="0" applyNumberFormat="1" applyFont="1" applyBorder="1"/>
    <xf numFmtId="164" fontId="0" fillId="0" borderId="0" xfId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8" fillId="0" borderId="0" xfId="1" applyNumberFormat="1" applyFont="1" applyBorder="1"/>
    <xf numFmtId="0" fontId="0" fillId="0" borderId="2" xfId="0" applyBorder="1" applyAlignment="1">
      <alignment horizontal="center"/>
    </xf>
    <xf numFmtId="165" fontId="2" fillId="0" borderId="5" xfId="0" applyNumberFormat="1" applyFont="1" applyBorder="1" applyAlignment="1">
      <alignment vertical="center" wrapText="1"/>
    </xf>
    <xf numFmtId="166" fontId="0" fillId="0" borderId="0" xfId="0" applyNumberFormat="1" applyBorder="1"/>
    <xf numFmtId="165" fontId="0" fillId="0" borderId="5" xfId="1" applyNumberFormat="1" applyFont="1" applyBorder="1"/>
    <xf numFmtId="165" fontId="2" fillId="0" borderId="5" xfId="0" applyNumberFormat="1" applyFont="1" applyBorder="1"/>
    <xf numFmtId="2" fontId="0" fillId="0" borderId="5" xfId="0" applyNumberFormat="1" applyFont="1" applyBorder="1"/>
    <xf numFmtId="165" fontId="2" fillId="0" borderId="5" xfId="1" applyNumberFormat="1" applyFont="1" applyBorder="1"/>
    <xf numFmtId="2" fontId="0" fillId="0" borderId="0" xfId="1" applyNumberFormat="1" applyFont="1" applyBorder="1" applyAlignment="1">
      <alignment horizontal="center"/>
    </xf>
    <xf numFmtId="0" fontId="4" fillId="0" borderId="4" xfId="0" applyFont="1" applyFill="1" applyBorder="1"/>
    <xf numFmtId="0" fontId="2" fillId="0" borderId="4" xfId="0" applyFont="1" applyFill="1" applyBorder="1"/>
    <xf numFmtId="0" fontId="2" fillId="0" borderId="2" xfId="0" applyFont="1" applyBorder="1"/>
    <xf numFmtId="0" fontId="2" fillId="3" borderId="11" xfId="0" applyFont="1" applyFill="1" applyBorder="1"/>
    <xf numFmtId="0" fontId="0" fillId="3" borderId="12" xfId="0" applyFill="1" applyBorder="1"/>
    <xf numFmtId="0" fontId="0" fillId="0" borderId="12" xfId="0" applyBorder="1"/>
    <xf numFmtId="14" fontId="0" fillId="0" borderId="13" xfId="0" applyNumberFormat="1" applyBorder="1"/>
    <xf numFmtId="168" fontId="2" fillId="0" borderId="0" xfId="1" applyNumberFormat="1" applyFont="1" applyBorder="1" applyAlignment="1">
      <alignment horizontal="center"/>
    </xf>
    <xf numFmtId="168" fontId="4" fillId="0" borderId="0" xfId="1" applyNumberFormat="1" applyFont="1" applyBorder="1" applyAlignment="1">
      <alignment horizontal="center"/>
    </xf>
    <xf numFmtId="165" fontId="0" fillId="0" borderId="7" xfId="1" applyNumberFormat="1" applyFont="1" applyBorder="1"/>
    <xf numFmtId="168" fontId="4" fillId="0" borderId="0" xfId="1" applyNumberFormat="1" applyFont="1" applyBorder="1"/>
    <xf numFmtId="164" fontId="0" fillId="0" borderId="15" xfId="1" applyFont="1" applyBorder="1"/>
    <xf numFmtId="0" fontId="2" fillId="0" borderId="16" xfId="0" applyFont="1" applyBorder="1"/>
    <xf numFmtId="0" fontId="2" fillId="0" borderId="17" xfId="0" applyFont="1" applyBorder="1"/>
    <xf numFmtId="0" fontId="0" fillId="0" borderId="15" xfId="0" applyBorder="1"/>
    <xf numFmtId="165" fontId="2" fillId="0" borderId="16" xfId="1" applyNumberFormat="1" applyFont="1" applyBorder="1"/>
    <xf numFmtId="165" fontId="2" fillId="0" borderId="17" xfId="1" applyNumberFormat="1" applyFont="1" applyBorder="1"/>
    <xf numFmtId="165" fontId="2" fillId="0" borderId="15" xfId="1" applyNumberFormat="1" applyFont="1" applyBorder="1"/>
    <xf numFmtId="0" fontId="0" fillId="0" borderId="17" xfId="0" applyBorder="1"/>
    <xf numFmtId="165" fontId="2" fillId="0" borderId="4" xfId="1" applyNumberFormat="1" applyFont="1" applyBorder="1"/>
    <xf numFmtId="165" fontId="0" fillId="0" borderId="4" xfId="1" applyNumberFormat="1" applyFont="1" applyBorder="1"/>
    <xf numFmtId="164" fontId="0" fillId="0" borderId="6" xfId="1" applyNumberFormat="1" applyFont="1" applyBorder="1" applyAlignment="1">
      <alignment horizontal="right"/>
    </xf>
    <xf numFmtId="0" fontId="0" fillId="0" borderId="18" xfId="0" applyBorder="1"/>
    <xf numFmtId="2" fontId="2" fillId="0" borderId="10" xfId="0" applyNumberFormat="1" applyFont="1" applyBorder="1"/>
    <xf numFmtId="0" fontId="0" fillId="0" borderId="10" xfId="0" applyBorder="1"/>
    <xf numFmtId="0" fontId="0" fillId="0" borderId="19" xfId="0" applyBorder="1"/>
    <xf numFmtId="165" fontId="0" fillId="0" borderId="21" xfId="1" applyNumberFormat="1" applyFont="1" applyBorder="1"/>
    <xf numFmtId="2" fontId="0" fillId="0" borderId="22" xfId="0" applyNumberFormat="1" applyBorder="1"/>
    <xf numFmtId="165" fontId="0" fillId="0" borderId="23" xfId="1" applyNumberFormat="1" applyFont="1" applyBorder="1"/>
    <xf numFmtId="0" fontId="2" fillId="0" borderId="15" xfId="0" applyFont="1" applyBorder="1"/>
    <xf numFmtId="0" fontId="2" fillId="0" borderId="14" xfId="0" applyFont="1" applyBorder="1"/>
    <xf numFmtId="0" fontId="2" fillId="0" borderId="24" xfId="0" applyFont="1" applyFill="1" applyBorder="1"/>
    <xf numFmtId="2" fontId="0" fillId="0" borderId="10" xfId="0" applyNumberFormat="1" applyBorder="1"/>
    <xf numFmtId="2" fontId="0" fillId="0" borderId="20" xfId="0" applyNumberFormat="1" applyBorder="1"/>
    <xf numFmtId="165" fontId="0" fillId="0" borderId="22" xfId="1" applyNumberFormat="1" applyFont="1" applyBorder="1"/>
    <xf numFmtId="2" fontId="0" fillId="0" borderId="5" xfId="0" applyNumberFormat="1" applyBorder="1"/>
    <xf numFmtId="166" fontId="0" fillId="0" borderId="23" xfId="0" applyNumberFormat="1" applyBorder="1"/>
    <xf numFmtId="167" fontId="2" fillId="0" borderId="0" xfId="1" applyNumberFormat="1" applyFont="1" applyBorder="1"/>
    <xf numFmtId="167" fontId="0" fillId="0" borderId="0" xfId="1" applyNumberFormat="1" applyFont="1" applyBorder="1" applyAlignment="1">
      <alignment horizontal="center"/>
    </xf>
    <xf numFmtId="165" fontId="8" fillId="0" borderId="0" xfId="1" applyNumberFormat="1" applyFont="1" applyBorder="1" applyAlignment="1">
      <alignment horizontal="center"/>
    </xf>
    <xf numFmtId="14" fontId="2" fillId="0" borderId="18" xfId="0" applyNumberFormat="1" applyFont="1" applyBorder="1"/>
    <xf numFmtId="165" fontId="2" fillId="0" borderId="19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0" fontId="0" fillId="0" borderId="0" xfId="2" applyNumberFormat="1" applyFont="1" applyBorder="1" applyAlignment="1">
      <alignment horizontal="center"/>
    </xf>
    <xf numFmtId="169" fontId="0" fillId="0" borderId="0" xfId="2" applyNumberFormat="1" applyFont="1" applyBorder="1" applyAlignment="1">
      <alignment horizontal="center"/>
    </xf>
    <xf numFmtId="10" fontId="0" fillId="0" borderId="7" xfId="2" applyNumberFormat="1" applyFont="1" applyBorder="1" applyAlignment="1">
      <alignment horizontal="center"/>
    </xf>
    <xf numFmtId="0" fontId="7" fillId="0" borderId="6" xfId="0" applyFont="1" applyBorder="1"/>
    <xf numFmtId="165" fontId="0" fillId="0" borderId="7" xfId="1" applyNumberFormat="1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65" fontId="2" fillId="0" borderId="14" xfId="1" applyNumberFormat="1" applyFont="1" applyBorder="1"/>
    <xf numFmtId="166" fontId="4" fillId="0" borderId="4" xfId="0" applyNumberFormat="1" applyFont="1" applyBorder="1"/>
    <xf numFmtId="0" fontId="2" fillId="0" borderId="14" xfId="0" applyFont="1" applyFill="1" applyBorder="1"/>
    <xf numFmtId="0" fontId="0" fillId="0" borderId="0" xfId="0" applyFill="1" applyBorder="1"/>
    <xf numFmtId="14" fontId="2" fillId="0" borderId="1" xfId="0" applyNumberFormat="1" applyFont="1" applyBorder="1"/>
    <xf numFmtId="0" fontId="9" fillId="0" borderId="0" xfId="0" applyFont="1"/>
    <xf numFmtId="0" fontId="3" fillId="0" borderId="0" xfId="3" applyBorder="1"/>
    <xf numFmtId="14" fontId="2" fillId="0" borderId="0" xfId="0" applyNumberFormat="1" applyFont="1" applyBorder="1"/>
    <xf numFmtId="165" fontId="2" fillId="0" borderId="0" xfId="0" applyNumberFormat="1" applyFont="1" applyBorder="1" applyAlignment="1">
      <alignment vertical="center" wrapText="1"/>
    </xf>
    <xf numFmtId="168" fontId="2" fillId="0" borderId="0" xfId="1" applyNumberFormat="1" applyFont="1" applyBorder="1" applyAlignment="1"/>
    <xf numFmtId="168" fontId="4" fillId="0" borderId="0" xfId="1" applyNumberFormat="1" applyFont="1" applyBorder="1" applyAlignment="1"/>
    <xf numFmtId="165" fontId="0" fillId="0" borderId="0" xfId="1" applyNumberFormat="1" applyFont="1" applyBorder="1" applyAlignment="1"/>
    <xf numFmtId="0" fontId="0" fillId="0" borderId="0" xfId="0" applyBorder="1" applyAlignment="1"/>
    <xf numFmtId="164" fontId="0" fillId="0" borderId="0" xfId="1" applyFont="1" applyBorder="1" applyAlignment="1"/>
    <xf numFmtId="2" fontId="4" fillId="0" borderId="5" xfId="0" applyNumberFormat="1" applyFont="1" applyBorder="1"/>
    <xf numFmtId="0" fontId="3" fillId="0" borderId="0" xfId="3" applyFill="1" applyBorder="1"/>
    <xf numFmtId="0" fontId="3" fillId="0" borderId="4" xfId="3" applyBorder="1"/>
    <xf numFmtId="165" fontId="9" fillId="0" borderId="0" xfId="1" applyNumberFormat="1" applyFont="1" applyBorder="1" applyAlignment="1">
      <alignment horizontal="center"/>
    </xf>
    <xf numFmtId="0" fontId="9" fillId="0" borderId="0" xfId="0" applyFont="1" applyBorder="1"/>
    <xf numFmtId="1" fontId="2" fillId="0" borderId="18" xfId="0" applyNumberFormat="1" applyFont="1" applyBorder="1"/>
    <xf numFmtId="0" fontId="4" fillId="0" borderId="0" xfId="0" applyFont="1"/>
    <xf numFmtId="0" fontId="3" fillId="0" borderId="5" xfId="3" applyBorder="1"/>
    <xf numFmtId="0" fontId="3" fillId="0" borderId="4" xfId="3" applyFill="1" applyBorder="1"/>
    <xf numFmtId="0" fontId="2" fillId="0" borderId="28" xfId="0" applyFont="1" applyBorder="1" applyAlignment="1">
      <alignment horizontal="center"/>
    </xf>
    <xf numFmtId="0" fontId="0" fillId="0" borderId="28" xfId="0" applyBorder="1"/>
    <xf numFmtId="0" fontId="2" fillId="0" borderId="28" xfId="0" applyFont="1" applyBorder="1"/>
    <xf numFmtId="165" fontId="2" fillId="0" borderId="28" xfId="1" applyNumberFormat="1" applyFont="1" applyBorder="1"/>
    <xf numFmtId="2" fontId="2" fillId="0" borderId="28" xfId="0" applyNumberFormat="1" applyFont="1" applyBorder="1"/>
    <xf numFmtId="165" fontId="0" fillId="0" borderId="28" xfId="1" applyNumberFormat="1" applyFont="1" applyBorder="1"/>
    <xf numFmtId="2" fontId="0" fillId="0" borderId="28" xfId="0" applyNumberFormat="1" applyFont="1" applyBorder="1"/>
    <xf numFmtId="2" fontId="0" fillId="0" borderId="28" xfId="0" applyNumberFormat="1" applyBorder="1"/>
    <xf numFmtId="1" fontId="0" fillId="0" borderId="28" xfId="0" applyNumberFormat="1" applyBorder="1"/>
    <xf numFmtId="0" fontId="0" fillId="0" borderId="28" xfId="0" applyFill="1" applyBorder="1"/>
    <xf numFmtId="165" fontId="2" fillId="0" borderId="28" xfId="1" applyNumberFormat="1" applyFont="1" applyBorder="1" applyAlignment="1">
      <alignment horizontal="center"/>
    </xf>
    <xf numFmtId="165" fontId="4" fillId="0" borderId="28" xfId="1" applyNumberFormat="1" applyFont="1" applyBorder="1" applyAlignment="1">
      <alignment horizontal="center"/>
    </xf>
    <xf numFmtId="165" fontId="0" fillId="0" borderId="28" xfId="1" applyNumberFormat="1" applyFont="1" applyBorder="1" applyAlignment="1">
      <alignment horizontal="center"/>
    </xf>
    <xf numFmtId="166" fontId="0" fillId="0" borderId="28" xfId="0" applyNumberFormat="1" applyBorder="1" applyAlignment="1">
      <alignment horizontal="center"/>
    </xf>
    <xf numFmtId="166" fontId="4" fillId="0" borderId="28" xfId="0" applyNumberFormat="1" applyFon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170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14" fontId="2" fillId="0" borderId="3" xfId="0" applyNumberFormat="1" applyFont="1" applyBorder="1"/>
    <xf numFmtId="0" fontId="0" fillId="0" borderId="29" xfId="0" applyBorder="1"/>
    <xf numFmtId="0" fontId="0" fillId="0" borderId="30" xfId="0" applyBorder="1"/>
    <xf numFmtId="0" fontId="2" fillId="0" borderId="32" xfId="0" applyFont="1" applyBorder="1" applyAlignment="1">
      <alignment horizontal="center"/>
    </xf>
    <xf numFmtId="165" fontId="2" fillId="0" borderId="32" xfId="1" applyNumberFormat="1" applyFont="1" applyBorder="1" applyAlignment="1">
      <alignment horizontal="center"/>
    </xf>
    <xf numFmtId="165" fontId="4" fillId="0" borderId="32" xfId="1" applyNumberFormat="1" applyFont="1" applyBorder="1" applyAlignment="1">
      <alignment horizontal="center"/>
    </xf>
    <xf numFmtId="166" fontId="4" fillId="0" borderId="33" xfId="0" applyNumberFormat="1" applyFont="1" applyBorder="1" applyAlignment="1">
      <alignment horizontal="center"/>
    </xf>
    <xf numFmtId="165" fontId="0" fillId="0" borderId="32" xfId="1" applyNumberFormat="1" applyFont="1" applyBorder="1" applyAlignment="1">
      <alignment horizontal="center"/>
    </xf>
    <xf numFmtId="166" fontId="0" fillId="0" borderId="33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166" fontId="4" fillId="0" borderId="33" xfId="0" applyNumberFormat="1" applyFont="1" applyBorder="1"/>
    <xf numFmtId="166" fontId="2" fillId="0" borderId="33" xfId="0" applyNumberFormat="1" applyFont="1" applyBorder="1"/>
    <xf numFmtId="0" fontId="0" fillId="0" borderId="33" xfId="0" applyBorder="1"/>
    <xf numFmtId="165" fontId="0" fillId="0" borderId="34" xfId="1" applyNumberFormat="1" applyFont="1" applyBorder="1" applyAlignment="1">
      <alignment horizontal="center"/>
    </xf>
    <xf numFmtId="0" fontId="0" fillId="0" borderId="36" xfId="0" applyBorder="1"/>
    <xf numFmtId="0" fontId="2" fillId="0" borderId="31" xfId="0" applyFont="1" applyBorder="1"/>
    <xf numFmtId="0" fontId="0" fillId="0" borderId="32" xfId="0" applyBorder="1"/>
    <xf numFmtId="0" fontId="2" fillId="0" borderId="38" xfId="0" applyFont="1" applyBorder="1" applyAlignment="1">
      <alignment horizontal="center"/>
    </xf>
    <xf numFmtId="165" fontId="2" fillId="0" borderId="37" xfId="1" applyNumberFormat="1" applyFont="1" applyBorder="1" applyAlignment="1">
      <alignment horizontal="center"/>
    </xf>
    <xf numFmtId="165" fontId="4" fillId="0" borderId="37" xfId="1" applyNumberFormat="1" applyFont="1" applyBorder="1" applyAlignment="1">
      <alignment horizontal="center"/>
    </xf>
    <xf numFmtId="165" fontId="0" fillId="0" borderId="37" xfId="1" applyNumberFormat="1" applyFont="1" applyBorder="1" applyAlignment="1">
      <alignment horizontal="center"/>
    </xf>
    <xf numFmtId="165" fontId="0" fillId="0" borderId="39" xfId="1" applyNumberFormat="1" applyFont="1" applyBorder="1" applyAlignment="1">
      <alignment horizontal="center"/>
    </xf>
    <xf numFmtId="166" fontId="0" fillId="0" borderId="35" xfId="0" applyNumberFormat="1" applyBorder="1" applyAlignment="1">
      <alignment horizontal="center"/>
    </xf>
    <xf numFmtId="1" fontId="2" fillId="2" borderId="31" xfId="0" applyNumberFormat="1" applyFont="1" applyFill="1" applyBorder="1"/>
    <xf numFmtId="0" fontId="2" fillId="2" borderId="33" xfId="0" applyFont="1" applyFill="1" applyBorder="1" applyAlignment="1">
      <alignment horizontal="center"/>
    </xf>
    <xf numFmtId="165" fontId="2" fillId="2" borderId="33" xfId="0" applyNumberFormat="1" applyFont="1" applyFill="1" applyBorder="1" applyAlignment="1">
      <alignment vertical="center" wrapText="1"/>
    </xf>
    <xf numFmtId="1" fontId="2" fillId="2" borderId="29" xfId="0" applyNumberFormat="1" applyFont="1" applyFill="1" applyBorder="1"/>
    <xf numFmtId="0" fontId="2" fillId="2" borderId="32" xfId="0" applyFont="1" applyFill="1" applyBorder="1" applyAlignment="1">
      <alignment horizontal="center"/>
    </xf>
    <xf numFmtId="165" fontId="2" fillId="2" borderId="32" xfId="1" applyNumberFormat="1" applyFont="1" applyFill="1" applyBorder="1"/>
    <xf numFmtId="0" fontId="0" fillId="0" borderId="40" xfId="0" applyBorder="1"/>
    <xf numFmtId="166" fontId="0" fillId="0" borderId="36" xfId="0" applyNumberFormat="1" applyBorder="1" applyAlignment="1">
      <alignment horizontal="center"/>
    </xf>
    <xf numFmtId="0" fontId="0" fillId="0" borderId="41" xfId="0" applyBorder="1"/>
    <xf numFmtId="2" fontId="4" fillId="0" borderId="41" xfId="0" applyNumberFormat="1" applyFont="1" applyBorder="1"/>
    <xf numFmtId="2" fontId="0" fillId="0" borderId="41" xfId="0" applyNumberFormat="1" applyBorder="1"/>
    <xf numFmtId="1" fontId="2" fillId="2" borderId="3" xfId="0" applyNumberFormat="1" applyFont="1" applyFill="1" applyBorder="1"/>
    <xf numFmtId="165" fontId="2" fillId="2" borderId="16" xfId="1" applyNumberFormat="1" applyFont="1" applyFill="1" applyBorder="1"/>
    <xf numFmtId="0" fontId="2" fillId="0" borderId="25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8" fontId="2" fillId="0" borderId="26" xfId="1" applyNumberFormat="1" applyFont="1" applyBorder="1" applyAlignment="1">
      <alignment horizontal="center"/>
    </xf>
    <xf numFmtId="168" fontId="4" fillId="0" borderId="26" xfId="1" applyNumberFormat="1" applyFont="1" applyBorder="1" applyAlignment="1">
      <alignment horizontal="center"/>
    </xf>
    <xf numFmtId="165" fontId="0" fillId="0" borderId="26" xfId="1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26" xfId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0" fillId="0" borderId="43" xfId="0" applyBorder="1"/>
    <xf numFmtId="0" fontId="0" fillId="0" borderId="44" xfId="0" applyBorder="1" applyAlignment="1">
      <alignment horizontal="center"/>
    </xf>
    <xf numFmtId="168" fontId="0" fillId="0" borderId="26" xfId="1" applyNumberFormat="1" applyFont="1" applyBorder="1" applyAlignment="1">
      <alignment horizontal="center"/>
    </xf>
    <xf numFmtId="168" fontId="0" fillId="0" borderId="37" xfId="1" applyNumberFormat="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167" fontId="2" fillId="0" borderId="1" xfId="1" applyNumberFormat="1" applyFont="1" applyBorder="1"/>
    <xf numFmtId="165" fontId="0" fillId="0" borderId="4" xfId="1" applyNumberFormat="1" applyFont="1" applyBorder="1" applyAlignment="1">
      <alignment horizontal="center"/>
    </xf>
    <xf numFmtId="168" fontId="0" fillId="0" borderId="4" xfId="1" applyNumberFormat="1" applyFont="1" applyBorder="1" applyAlignment="1">
      <alignment horizontal="center"/>
    </xf>
    <xf numFmtId="165" fontId="8" fillId="0" borderId="6" xfId="1" applyNumberFormat="1" applyFon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5" fontId="1" fillId="0" borderId="4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8" xfId="0" applyNumberFormat="1" applyFill="1" applyBorder="1"/>
    <xf numFmtId="164" fontId="0" fillId="0" borderId="29" xfId="1" applyFont="1" applyBorder="1"/>
    <xf numFmtId="0" fontId="2" fillId="0" borderId="30" xfId="0" applyFont="1" applyBorder="1"/>
    <xf numFmtId="0" fontId="0" fillId="0" borderId="31" xfId="0" applyBorder="1"/>
    <xf numFmtId="0" fontId="2" fillId="0" borderId="32" xfId="0" applyFont="1" applyBorder="1"/>
    <xf numFmtId="0" fontId="2" fillId="0" borderId="33" xfId="0" applyFont="1" applyFill="1" applyBorder="1"/>
    <xf numFmtId="165" fontId="2" fillId="0" borderId="32" xfId="1" applyNumberFormat="1" applyFont="1" applyBorder="1"/>
    <xf numFmtId="165" fontId="2" fillId="0" borderId="33" xfId="1" applyNumberFormat="1" applyFont="1" applyBorder="1"/>
    <xf numFmtId="165" fontId="0" fillId="0" borderId="32" xfId="1" applyNumberFormat="1" applyFont="1" applyBorder="1"/>
    <xf numFmtId="165" fontId="0" fillId="0" borderId="33" xfId="1" applyNumberFormat="1" applyFont="1" applyBorder="1"/>
    <xf numFmtId="165" fontId="2" fillId="0" borderId="33" xfId="0" applyNumberFormat="1" applyFont="1" applyBorder="1"/>
    <xf numFmtId="165" fontId="0" fillId="0" borderId="34" xfId="1" applyNumberFormat="1" applyFont="1" applyBorder="1" applyAlignment="1">
      <alignment horizontal="right"/>
    </xf>
    <xf numFmtId="1" fontId="0" fillId="0" borderId="35" xfId="0" applyNumberFormat="1" applyBorder="1"/>
    <xf numFmtId="2" fontId="0" fillId="0" borderId="35" xfId="0" applyNumberFormat="1" applyBorder="1"/>
    <xf numFmtId="9" fontId="0" fillId="0" borderId="32" xfId="0" applyNumberFormat="1" applyBorder="1"/>
    <xf numFmtId="166" fontId="0" fillId="0" borderId="28" xfId="0" applyNumberFormat="1" applyBorder="1"/>
    <xf numFmtId="9" fontId="0" fillId="0" borderId="28" xfId="2" applyFont="1" applyBorder="1"/>
    <xf numFmtId="9" fontId="0" fillId="0" borderId="33" xfId="0" applyNumberFormat="1" applyBorder="1"/>
    <xf numFmtId="165" fontId="0" fillId="0" borderId="35" xfId="0" applyNumberFormat="1" applyBorder="1"/>
    <xf numFmtId="165" fontId="0" fillId="0" borderId="35" xfId="0" applyNumberFormat="1" applyFill="1" applyBorder="1"/>
    <xf numFmtId="10" fontId="0" fillId="0" borderId="4" xfId="0" applyNumberFormat="1" applyBorder="1"/>
    <xf numFmtId="164" fontId="0" fillId="0" borderId="5" xfId="1" applyFont="1" applyBorder="1"/>
    <xf numFmtId="164" fontId="0" fillId="0" borderId="6" xfId="1" applyFont="1" applyBorder="1" applyAlignment="1">
      <alignment horizontal="right"/>
    </xf>
    <xf numFmtId="164" fontId="0" fillId="0" borderId="8" xfId="1" applyFont="1" applyFill="1" applyBorder="1"/>
    <xf numFmtId="164" fontId="0" fillId="0" borderId="19" xfId="1" applyFont="1" applyBorder="1"/>
    <xf numFmtId="164" fontId="0" fillId="0" borderId="8" xfId="1" applyFont="1" applyBorder="1"/>
    <xf numFmtId="10" fontId="0" fillId="0" borderId="0" xfId="2" applyNumberFormat="1" applyFont="1" applyBorder="1"/>
    <xf numFmtId="10" fontId="0" fillId="0" borderId="5" xfId="0" applyNumberFormat="1" applyBorder="1"/>
    <xf numFmtId="9" fontId="0" fillId="0" borderId="4" xfId="0" applyNumberFormat="1" applyBorder="1"/>
    <xf numFmtId="0" fontId="2" fillId="2" borderId="29" xfId="0" applyFont="1" applyFill="1" applyBorder="1"/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4" xfId="0" applyBorder="1"/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4" fillId="0" borderId="0" xfId="0" applyFont="1" applyFill="1" applyBorder="1"/>
    <xf numFmtId="0" fontId="2" fillId="0" borderId="34" xfId="0" applyFont="1" applyBorder="1"/>
    <xf numFmtId="0" fontId="7" fillId="0" borderId="21" xfId="0" applyFont="1" applyBorder="1"/>
    <xf numFmtId="0" fontId="0" fillId="0" borderId="22" xfId="0" applyBorder="1" applyAlignment="1">
      <alignment horizontal="center"/>
    </xf>
    <xf numFmtId="165" fontId="0" fillId="0" borderId="22" xfId="1" applyNumberFormat="1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1" xfId="0" applyBorder="1"/>
    <xf numFmtId="0" fontId="2" fillId="3" borderId="45" xfId="0" applyFont="1" applyFill="1" applyBorder="1"/>
    <xf numFmtId="0" fontId="0" fillId="3" borderId="46" xfId="0" applyFill="1" applyBorder="1"/>
    <xf numFmtId="0" fontId="0" fillId="0" borderId="46" xfId="0" applyBorder="1"/>
    <xf numFmtId="14" fontId="0" fillId="0" borderId="44" xfId="0" applyNumberFormat="1" applyBorder="1"/>
    <xf numFmtId="0" fontId="3" fillId="0" borderId="6" xfId="3" applyBorder="1"/>
    <xf numFmtId="2" fontId="0" fillId="0" borderId="7" xfId="1" applyNumberFormat="1" applyFont="1" applyBorder="1"/>
    <xf numFmtId="0" fontId="4" fillId="0" borderId="1" xfId="0" applyFont="1" applyBorder="1"/>
    <xf numFmtId="164" fontId="0" fillId="0" borderId="2" xfId="1" applyNumberFormat="1" applyFont="1" applyBorder="1" applyAlignment="1">
      <alignment horizontal="center"/>
    </xf>
    <xf numFmtId="167" fontId="2" fillId="0" borderId="2" xfId="1" applyNumberFormat="1" applyFont="1" applyBorder="1"/>
    <xf numFmtId="165" fontId="8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0" fontId="5" fillId="0" borderId="1" xfId="0" applyFont="1" applyBorder="1"/>
    <xf numFmtId="165" fontId="0" fillId="0" borderId="2" xfId="1" applyNumberFormat="1" applyFont="1" applyBorder="1" applyAlignment="1">
      <alignment horizontal="center"/>
    </xf>
    <xf numFmtId="2" fontId="0" fillId="0" borderId="2" xfId="1" applyNumberFormat="1" applyFont="1" applyBorder="1" applyAlignment="1">
      <alignment horizontal="center"/>
    </xf>
    <xf numFmtId="165" fontId="0" fillId="0" borderId="3" xfId="1" applyNumberFormat="1" applyFont="1" applyBorder="1"/>
    <xf numFmtId="2" fontId="0" fillId="0" borderId="5" xfId="1" applyNumberFormat="1" applyFont="1" applyBorder="1"/>
    <xf numFmtId="167" fontId="0" fillId="0" borderId="5" xfId="1" applyNumberFormat="1" applyFont="1" applyBorder="1"/>
    <xf numFmtId="168" fontId="2" fillId="0" borderId="5" xfId="1" applyNumberFormat="1" applyFont="1" applyBorder="1" applyAlignment="1">
      <alignment horizontal="center"/>
    </xf>
    <xf numFmtId="168" fontId="4" fillId="0" borderId="5" xfId="1" applyNumberFormat="1" applyFont="1" applyBorder="1" applyAlignment="1">
      <alignment horizontal="center"/>
    </xf>
    <xf numFmtId="168" fontId="4" fillId="0" borderId="5" xfId="1" applyNumberFormat="1" applyFont="1" applyBorder="1"/>
    <xf numFmtId="165" fontId="0" fillId="0" borderId="5" xfId="1" applyNumberFormat="1" applyFont="1" applyBorder="1" applyAlignment="1">
      <alignment horizontal="center"/>
    </xf>
    <xf numFmtId="14" fontId="0" fillId="0" borderId="0" xfId="0" applyNumberFormat="1" applyBorder="1"/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2" borderId="15" xfId="0" applyFont="1" applyFill="1" applyBorder="1"/>
    <xf numFmtId="0" fontId="0" fillId="2" borderId="16" xfId="0" applyFill="1" applyBorder="1"/>
    <xf numFmtId="0" fontId="0" fillId="0" borderId="16" xfId="0" applyBorder="1"/>
    <xf numFmtId="14" fontId="2" fillId="0" borderId="14" xfId="0" applyNumberFormat="1" applyFont="1" applyBorder="1"/>
    <xf numFmtId="0" fontId="2" fillId="0" borderId="17" xfId="0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165" fontId="8" fillId="0" borderId="3" xfId="1" applyNumberFormat="1" applyFont="1" applyBorder="1" applyAlignment="1">
      <alignment horizontal="center"/>
    </xf>
    <xf numFmtId="164" fontId="0" fillId="0" borderId="5" xfId="1" applyFont="1" applyBorder="1" applyAlignment="1">
      <alignment horizontal="center"/>
    </xf>
    <xf numFmtId="0" fontId="4" fillId="0" borderId="1" xfId="0" applyFont="1" applyFill="1" applyBorder="1"/>
    <xf numFmtId="10" fontId="0" fillId="0" borderId="5" xfId="2" applyNumberFormat="1" applyFont="1" applyBorder="1" applyAlignment="1">
      <alignment horizontal="center"/>
    </xf>
    <xf numFmtId="169" fontId="0" fillId="0" borderId="5" xfId="2" applyNumberFormat="1" applyFont="1" applyBorder="1" applyAlignment="1">
      <alignment horizontal="center"/>
    </xf>
    <xf numFmtId="10" fontId="0" fillId="0" borderId="8" xfId="2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7" fontId="0" fillId="0" borderId="2" xfId="1" applyNumberFormat="1" applyFont="1" applyBorder="1"/>
    <xf numFmtId="165" fontId="0" fillId="0" borderId="35" xfId="1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10" fontId="2" fillId="0" borderId="28" xfId="0" applyNumberFormat="1" applyFont="1" applyBorder="1" applyAlignment="1">
      <alignment horizontal="center"/>
    </xf>
    <xf numFmtId="0" fontId="2" fillId="0" borderId="1" xfId="0" applyFont="1" applyBorder="1"/>
    <xf numFmtId="10" fontId="2" fillId="0" borderId="36" xfId="0" applyNumberFormat="1" applyFont="1" applyBorder="1" applyAlignment="1">
      <alignment horizontal="center"/>
    </xf>
    <xf numFmtId="0" fontId="2" fillId="0" borderId="6" xfId="0" applyFont="1" applyBorder="1"/>
    <xf numFmtId="10" fontId="2" fillId="0" borderId="35" xfId="0" applyNumberFormat="1" applyFont="1" applyBorder="1" applyAlignment="1">
      <alignment horizontal="center"/>
    </xf>
    <xf numFmtId="10" fontId="2" fillId="0" borderId="14" xfId="0" applyNumberFormat="1" applyFont="1" applyBorder="1" applyAlignment="1">
      <alignment horizont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oxe.vigo.org/movemonos/limpeza_enlaces.php?lang=ca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sede.vigo.org/expedientes/perfilcontratante/licitacion.jsp?id=844&amp;lang=es" TargetMode="External"/><Relationship Id="rId7" Type="http://schemas.openxmlformats.org/officeDocument/2006/relationships/hyperlink" Target="http://hoxe.vigo.org/?lang=cas" TargetMode="External"/><Relationship Id="rId12" Type="http://schemas.openxmlformats.org/officeDocument/2006/relationships/hyperlink" Target="http://hoxe.vigo.org/pdf/orzamentos/2017/liquidacion/indi_Indicadores%20mais%20relevantes.pdf" TargetMode="External"/><Relationship Id="rId2" Type="http://schemas.openxmlformats.org/officeDocument/2006/relationships/hyperlink" Target="http://hoxe.vigo.org/actualidade/buscar.php?cx=017769677659879873903%3Aq7clgjredw8&amp;cof=FORID%3A11&amp;buscar=SI&amp;ie=UTF-8&amp;lang=cas&amp;q=ORDENANZA+FISCAL+DE+RECOGIDA+DE+BASURAS" TargetMode="External"/><Relationship Id="rId1" Type="http://schemas.openxmlformats.org/officeDocument/2006/relationships/hyperlink" Target="http://hoxe.vigo.org/movemonos/limpeza_enlaces.php?lang=cas" TargetMode="External"/><Relationship Id="rId6" Type="http://schemas.openxmlformats.org/officeDocument/2006/relationships/hyperlink" Target="https://transparencia.vigo.org/?id=66&amp;tipo=data&amp;ita=2017&amp;lang=es" TargetMode="External"/><Relationship Id="rId11" Type="http://schemas.openxmlformats.org/officeDocument/2006/relationships/hyperlink" Target="http://hoxe.vigo.org/pdf/medioambiente/aceite.pdf" TargetMode="External"/><Relationship Id="rId5" Type="http://schemas.openxmlformats.org/officeDocument/2006/relationships/hyperlink" Target="http://hoxe.vigo.org/movemonos/mabiente_ax21.php?lang=cas" TargetMode="External"/><Relationship Id="rId10" Type="http://schemas.openxmlformats.org/officeDocument/2006/relationships/hyperlink" Target="http://hoxe.vigo.org/movemonos/limpeza_recicla.php?lang=cas" TargetMode="External"/><Relationship Id="rId4" Type="http://schemas.openxmlformats.org/officeDocument/2006/relationships/hyperlink" Target="https://transparencia.vigo.org/?id=66&amp;tipo=data&amp;ita=2017&amp;lang=es" TargetMode="External"/><Relationship Id="rId9" Type="http://schemas.openxmlformats.org/officeDocument/2006/relationships/hyperlink" Target="http://hoxe.vigo.org/movemonos/limpeza0.php?lang=cas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runa.gal/transparencia/es/rendicion-de-cuentas/endeudamiento" TargetMode="External"/><Relationship Id="rId13" Type="http://schemas.openxmlformats.org/officeDocument/2006/relationships/hyperlink" Target="http://www.coruna.gal/medioambiente/gl/sectores-ambientais/residuos/separacion-en-orixe" TargetMode="External"/><Relationship Id="rId3" Type="http://schemas.openxmlformats.org/officeDocument/2006/relationships/hyperlink" Target="http://www.coruna.gal/transparencia/es/organizacion-municipal/recursos-humanos/organigrama-municipal" TargetMode="External"/><Relationship Id="rId7" Type="http://schemas.openxmlformats.org/officeDocument/2006/relationships/hyperlink" Target="http://www.coruna.gal/medioambiente/es/sectores-ambientales/residuos/equipos-de-recogida" TargetMode="External"/><Relationship Id="rId12" Type="http://schemas.openxmlformats.org/officeDocument/2006/relationships/hyperlink" Target="http://www.coruna.gal/medioambiente/es/divulgacion-y-educacion-ambiental" TargetMode="External"/><Relationship Id="rId2" Type="http://schemas.openxmlformats.org/officeDocument/2006/relationships/hyperlink" Target="http://www.coruna.gal/transparencia/es/accion-de-gobierno/memorias-de-gestion?argIdioma=es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://www.coruna.gal/portal/es/en-profundidad/plan-nacional-de-residuos/contenido/900109412212929652?argIdioma=es" TargetMode="External"/><Relationship Id="rId6" Type="http://schemas.openxmlformats.org/officeDocument/2006/relationships/hyperlink" Target="http://www.coruna.gal/transparencia/es/rendicion-de-cuentas/bienes-y-derechos" TargetMode="External"/><Relationship Id="rId11" Type="http://schemas.openxmlformats.org/officeDocument/2006/relationships/hyperlink" Target="http://www.coruna.gal/transparencia/es/accion-de-gobierno/memorias-de-gestion?argIdioma=es" TargetMode="External"/><Relationship Id="rId5" Type="http://schemas.openxmlformats.org/officeDocument/2006/relationships/hyperlink" Target="https://www.coruna.gal/transparencia/es/detalle/sra-d-maria-garcia-gomez/contenido/1453585971632" TargetMode="External"/><Relationship Id="rId15" Type="http://schemas.openxmlformats.org/officeDocument/2006/relationships/hyperlink" Target="https://www.coruna.gal/medioambiente/gl/detalle-asset/cespa/entidad/1149055910151?argIdioma=gl" TargetMode="External"/><Relationship Id="rId10" Type="http://schemas.openxmlformats.org/officeDocument/2006/relationships/hyperlink" Target="http://www.coruna.gal/transparencia/es/accion-de-gobierno/memorias-de-gestion?argIdioma=es" TargetMode="External"/><Relationship Id="rId4" Type="http://schemas.openxmlformats.org/officeDocument/2006/relationships/hyperlink" Target="https://www.coruna.gal/transparencia/es/claridad-en-la-gestion/contratacion/contratos-menores" TargetMode="External"/><Relationship Id="rId9" Type="http://schemas.openxmlformats.org/officeDocument/2006/relationships/hyperlink" Target="https://www.coruna.gal/portal/es?argIdioma=es" TargetMode="External"/><Relationship Id="rId14" Type="http://schemas.openxmlformats.org/officeDocument/2006/relationships/hyperlink" Target="http://www.coruna.gal/transparencia/es/accion-de-gobierno/memorias-de-gestion?argIdioma=es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urense.gal/es/areas/medio-ambiente/blog-medio-ambiente/1767-ayuntamento-y-ecovidrio-entregan-los-premios-a-la-recogida-puerta-a-puerta-de-envases-de-vidrio-dirigido-a-la-hosteleria" TargetMode="External"/><Relationship Id="rId3" Type="http://schemas.openxmlformats.org/officeDocument/2006/relationships/hyperlink" Target="https://www.ourense.gal/gl/goberno/xunta-goberno/144-actas-xunta-goberno" TargetMode="External"/><Relationship Id="rId7" Type="http://schemas.openxmlformats.org/officeDocument/2006/relationships/hyperlink" Target="https://www.ourense.gal/es/ayuntamiento/info-economica/186-presupuestos/1288-presupuesto-2017" TargetMode="External"/><Relationship Id="rId2" Type="http://schemas.openxmlformats.org/officeDocument/2006/relationships/hyperlink" Target="https://sede.ourense.gob.es/public/publications/list/municipalregulations/ORD-FISC" TargetMode="External"/><Relationship Id="rId1" Type="http://schemas.openxmlformats.org/officeDocument/2006/relationships/hyperlink" Target="https://www.ourense.gal/es/gobierno/delegaciones-municipales" TargetMode="External"/><Relationship Id="rId6" Type="http://schemas.openxmlformats.org/officeDocument/2006/relationships/hyperlink" Target="https://www.ourense.gal/es/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s://www.ourense.gal/es/ayuntamiento/transparencia" TargetMode="External"/><Relationship Id="rId10" Type="http://schemas.openxmlformats.org/officeDocument/2006/relationships/hyperlink" Target="https://www.ourense.gal/es/areas/medio-ambiente/blog-medio-ambiente/2919-ourense-incorpora-200-hogares-al-programa-de-compostaje-domestico-en-colaboracion-con-sogama" TargetMode="External"/><Relationship Id="rId4" Type="http://schemas.openxmlformats.org/officeDocument/2006/relationships/hyperlink" Target="https://www.ourense.gal/es/ayuntamiento/transparencia" TargetMode="External"/><Relationship Id="rId9" Type="http://schemas.openxmlformats.org/officeDocument/2006/relationships/hyperlink" Target="https://www.ourense.gal/es/areas/limpieza-viaria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lugo.gal/es/documentos-repositorio?combine=2015&amp;field_tipo_documento_tid=532" TargetMode="External"/><Relationship Id="rId13" Type="http://schemas.openxmlformats.org/officeDocument/2006/relationships/hyperlink" Target="http://lugo.gal/es/informacion-medioambiental" TargetMode="External"/><Relationship Id="rId3" Type="http://schemas.openxmlformats.org/officeDocument/2006/relationships/hyperlink" Target="http://lugo.gal/es/actuaciones/compostaje-domestico" TargetMode="External"/><Relationship Id="rId7" Type="http://schemas.openxmlformats.org/officeDocument/2006/relationships/hyperlink" Target="http://lugo.gal/es/actuaciones/agenda-21" TargetMode="External"/><Relationship Id="rId12" Type="http://schemas.openxmlformats.org/officeDocument/2006/relationships/hyperlink" Target="http://lugo.gal/es" TargetMode="External"/><Relationship Id="rId17" Type="http://schemas.openxmlformats.org/officeDocument/2006/relationships/hyperlink" Target="http://lugo.gal/es/general-temas/residuos-0" TargetMode="External"/><Relationship Id="rId2" Type="http://schemas.openxmlformats.org/officeDocument/2006/relationships/hyperlink" Target="http://lugo.gal/es/carta-de-servicios-del-servicio-de-medio-ambiente" TargetMode="External"/><Relationship Id="rId16" Type="http://schemas.openxmlformats.org/officeDocument/2006/relationships/hyperlink" Target="http://lugo.gal/es/actuaciones/compostaje-domestico" TargetMode="External"/><Relationship Id="rId1" Type="http://schemas.openxmlformats.org/officeDocument/2006/relationships/hyperlink" Target="http://lugo.gal/es/noticias/mas-de-20-toneladas-de-plasticos-agricolas-recogidos-en-tres-meses-con-el-nuevo-sistema" TargetMode="External"/><Relationship Id="rId6" Type="http://schemas.openxmlformats.org/officeDocument/2006/relationships/hyperlink" Target="http://lugo.gal/es/documentos-repositorio?combine=2018&amp;field_tipo_documento_tid=526" TargetMode="External"/><Relationship Id="rId11" Type="http://schemas.openxmlformats.org/officeDocument/2006/relationships/hyperlink" Target="http://lugo.gal/es/concejalias/portada" TargetMode="External"/><Relationship Id="rId5" Type="http://schemas.openxmlformats.org/officeDocument/2006/relationships/hyperlink" Target="http://lugo.gal/es/informacion-medioambiental" TargetMode="External"/><Relationship Id="rId15" Type="http://schemas.openxmlformats.org/officeDocument/2006/relationships/hyperlink" Target="https://sirga.xunta.gal/" TargetMode="External"/><Relationship Id="rId10" Type="http://schemas.openxmlformats.org/officeDocument/2006/relationships/hyperlink" Target="http://lugo.gal/es/licitacions?title=&amp;field_estado_value=All&amp;field_tipo_contratacion_tid=504" TargetMode="External"/><Relationship Id="rId4" Type="http://schemas.openxmlformats.org/officeDocument/2006/relationships/hyperlink" Target="http://lugo.gal/es/informacion-medioambiental" TargetMode="External"/><Relationship Id="rId9" Type="http://schemas.openxmlformats.org/officeDocument/2006/relationships/hyperlink" Target="http://lugo.gal/es/actuaciones/registro-de-convenios" TargetMode="External"/><Relationship Id="rId14" Type="http://schemas.openxmlformats.org/officeDocument/2006/relationships/hyperlink" Target="https://siam.xunta.gal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ontevedra.gal/concello/corporacion/declaracions-de-interese/" TargetMode="External"/><Relationship Id="rId3" Type="http://schemas.openxmlformats.org/officeDocument/2006/relationships/hyperlink" Target="http://www.pontevedra.gal/concello/corporacion/declaracions-de-interese/" TargetMode="External"/><Relationship Id="rId7" Type="http://schemas.openxmlformats.org/officeDocument/2006/relationships/hyperlink" Target="http://sede.pontevedra.gal/public/publications/list/transparency/ECO-CONV/details/10994617" TargetMode="External"/><Relationship Id="rId2" Type="http://schemas.openxmlformats.org/officeDocument/2006/relationships/hyperlink" Target="http://www.pontevedra.gal/" TargetMode="External"/><Relationship Id="rId1" Type="http://schemas.openxmlformats.org/officeDocument/2006/relationships/hyperlink" Target="http://sede.pontevedra.gal/public/publications/list/municipalregulations/ORD-FISC" TargetMode="External"/><Relationship Id="rId6" Type="http://schemas.openxmlformats.org/officeDocument/2006/relationships/hyperlink" Target="http://sede.pontevedra.gal/public/publications/list/transparency/ECO-CONTRAT/details/16521968" TargetMode="External"/><Relationship Id="rId5" Type="http://schemas.openxmlformats.org/officeDocument/2006/relationships/hyperlink" Target="http://sede.pontevedra.gal/public/publications/list/transparency/ECO-CONT/details/13353968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http://sede.pontevedra.gal/public/publications/list/transparency/ORG-SERV" TargetMode="External"/><Relationship Id="rId9" Type="http://schemas.openxmlformats.org/officeDocument/2006/relationships/hyperlink" Target="http://sede.pontevedra.gal/public/publications/list/transparency/ECO-CONTAS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tiagodecompostela.gal/rexistro-intereses/" TargetMode="External"/><Relationship Id="rId3" Type="http://schemas.openxmlformats.org/officeDocument/2006/relationships/hyperlink" Target="https://compostelaverde.santiagodecompostela.gal/info/" TargetMode="External"/><Relationship Id="rId7" Type="http://schemas.openxmlformats.org/officeDocument/2006/relationships/hyperlink" Target="http://transparencia.santiagodecompostela.gal/normativa-municipal/gl" TargetMode="External"/><Relationship Id="rId2" Type="http://schemas.openxmlformats.org/officeDocument/2006/relationships/hyperlink" Target="http://limpiezaurbanacompostela.es/" TargetMode="External"/><Relationship Id="rId1" Type="http://schemas.openxmlformats.org/officeDocument/2006/relationships/hyperlink" Target="http://www.santiagodecompostela.gal/hoxe/nova.php?id_nova=17067&amp;lg=cas" TargetMode="External"/><Relationship Id="rId6" Type="http://schemas.openxmlformats.org/officeDocument/2006/relationships/hyperlink" Target="http://transparencia.santiagodecompostela.gal/ordes-do-dia/gl" TargetMode="External"/><Relationship Id="rId5" Type="http://schemas.openxmlformats.org/officeDocument/2006/relationships/hyperlink" Target="http://xeoportal.santiagodecompostela.gal/visores/ResiduosUrbanos/" TargetMode="External"/><Relationship Id="rId4" Type="http://schemas.openxmlformats.org/officeDocument/2006/relationships/hyperlink" Target="http://www.santiagodecompostela.gal/index.php?lg=c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125"/>
  <sheetViews>
    <sheetView topLeftCell="A102" zoomScaleNormal="100" workbookViewId="0">
      <selection activeCell="A129" sqref="A129"/>
    </sheetView>
  </sheetViews>
  <sheetFormatPr baseColWidth="10" defaultRowHeight="15" x14ac:dyDescent="0.25"/>
  <cols>
    <col min="1" max="1" width="90.5703125" customWidth="1"/>
    <col min="3" max="3" width="12.140625" customWidth="1"/>
    <col min="4" max="4" width="22.140625" customWidth="1"/>
    <col min="5" max="5" width="21.42578125" customWidth="1"/>
    <col min="6" max="6" width="13.5703125" customWidth="1"/>
    <col min="7" max="7" width="13.42578125" customWidth="1"/>
    <col min="8" max="8" width="15.85546875" customWidth="1"/>
    <col min="9" max="9" width="17" customWidth="1"/>
  </cols>
  <sheetData>
    <row r="3" spans="1:4" ht="15.75" thickBot="1" x14ac:dyDescent="0.3"/>
    <row r="4" spans="1:4" x14ac:dyDescent="0.25">
      <c r="A4" s="2"/>
      <c r="B4" s="3"/>
      <c r="C4" s="4"/>
    </row>
    <row r="5" spans="1:4" x14ac:dyDescent="0.25">
      <c r="A5" s="5" t="s">
        <v>0</v>
      </c>
      <c r="B5" s="6" t="s">
        <v>83</v>
      </c>
      <c r="C5" s="7"/>
    </row>
    <row r="6" spans="1:4" ht="15.75" thickBot="1" x14ac:dyDescent="0.3">
      <c r="A6" s="8"/>
      <c r="B6" s="9"/>
      <c r="C6" s="7"/>
    </row>
    <row r="7" spans="1:4" x14ac:dyDescent="0.25">
      <c r="A7" s="10" t="s">
        <v>1</v>
      </c>
      <c r="B7" s="3"/>
      <c r="C7" s="4"/>
    </row>
    <row r="8" spans="1:4" x14ac:dyDescent="0.25">
      <c r="A8" s="8"/>
      <c r="B8" s="11" t="s">
        <v>2</v>
      </c>
      <c r="C8" s="12" t="s">
        <v>3</v>
      </c>
    </row>
    <row r="9" spans="1:4" x14ac:dyDescent="0.25">
      <c r="A9" s="13" t="s">
        <v>4</v>
      </c>
      <c r="B9" s="14" t="s">
        <v>84</v>
      </c>
      <c r="C9" s="15"/>
      <c r="D9" s="58" t="s">
        <v>90</v>
      </c>
    </row>
    <row r="10" spans="1:4" x14ac:dyDescent="0.25">
      <c r="A10" s="13" t="s">
        <v>5</v>
      </c>
      <c r="B10" s="14"/>
      <c r="C10" s="15" t="s">
        <v>84</v>
      </c>
    </row>
    <row r="11" spans="1:4" x14ac:dyDescent="0.25">
      <c r="A11" s="13" t="s">
        <v>6</v>
      </c>
      <c r="B11" s="14"/>
      <c r="C11" s="15" t="s">
        <v>84</v>
      </c>
    </row>
    <row r="12" spans="1:4" x14ac:dyDescent="0.25">
      <c r="A12" s="13" t="s">
        <v>7</v>
      </c>
      <c r="B12" s="14"/>
      <c r="C12" s="15" t="s">
        <v>84</v>
      </c>
    </row>
    <row r="13" spans="1:4" x14ac:dyDescent="0.25">
      <c r="A13" s="13" t="s">
        <v>8</v>
      </c>
      <c r="B13" s="14"/>
      <c r="C13" s="15" t="s">
        <v>84</v>
      </c>
    </row>
    <row r="14" spans="1:4" ht="15.75" thickBot="1" x14ac:dyDescent="0.3">
      <c r="A14" s="16"/>
      <c r="B14" s="17"/>
      <c r="C14" s="18"/>
    </row>
    <row r="15" spans="1:4" ht="15.75" thickBot="1" x14ac:dyDescent="0.3">
      <c r="A15" s="19"/>
      <c r="B15" s="9"/>
      <c r="C15" s="9"/>
      <c r="D15" s="9"/>
    </row>
    <row r="16" spans="1:4" x14ac:dyDescent="0.25">
      <c r="A16" s="10" t="s">
        <v>10</v>
      </c>
      <c r="B16" s="20"/>
      <c r="C16" s="4"/>
    </row>
    <row r="17" spans="1:8" x14ac:dyDescent="0.25">
      <c r="A17" s="8"/>
      <c r="B17" s="11" t="s">
        <v>2</v>
      </c>
      <c r="C17" s="12" t="s">
        <v>3</v>
      </c>
    </row>
    <row r="18" spans="1:8" x14ac:dyDescent="0.25">
      <c r="A18" s="13" t="s">
        <v>4</v>
      </c>
      <c r="B18" s="14"/>
      <c r="C18" s="15" t="s">
        <v>84</v>
      </c>
      <c r="D18" s="1"/>
    </row>
    <row r="19" spans="1:8" x14ac:dyDescent="0.25">
      <c r="A19" s="13" t="s">
        <v>5</v>
      </c>
      <c r="B19" s="14" t="s">
        <v>84</v>
      </c>
      <c r="C19" s="15"/>
      <c r="D19" s="58" t="s">
        <v>91</v>
      </c>
    </row>
    <row r="20" spans="1:8" x14ac:dyDescent="0.25">
      <c r="A20" s="13" t="s">
        <v>6</v>
      </c>
      <c r="B20" s="14" t="s">
        <v>84</v>
      </c>
      <c r="C20" s="15"/>
      <c r="D20" s="58" t="s">
        <v>92</v>
      </c>
    </row>
    <row r="21" spans="1:8" ht="15.75" thickBot="1" x14ac:dyDescent="0.3">
      <c r="A21" s="16" t="s">
        <v>7</v>
      </c>
      <c r="B21" s="17"/>
      <c r="C21" s="18" t="s">
        <v>84</v>
      </c>
      <c r="D21" s="1"/>
      <c r="E21" s="1"/>
      <c r="F21" s="1"/>
      <c r="G21" s="1"/>
    </row>
    <row r="22" spans="1:8" x14ac:dyDescent="0.25">
      <c r="A22" s="8"/>
      <c r="B22" s="9"/>
      <c r="C22" s="7"/>
    </row>
    <row r="23" spans="1:8" ht="15.75" thickBot="1" x14ac:dyDescent="0.3">
      <c r="A23" s="8"/>
      <c r="B23" s="9"/>
      <c r="C23" s="7"/>
    </row>
    <row r="24" spans="1:8" x14ac:dyDescent="0.25">
      <c r="A24" s="10" t="s">
        <v>11</v>
      </c>
      <c r="B24" s="20"/>
      <c r="C24" s="4"/>
    </row>
    <row r="25" spans="1:8" x14ac:dyDescent="0.25">
      <c r="A25" s="8"/>
      <c r="B25" s="11" t="s">
        <v>2</v>
      </c>
      <c r="C25" s="12" t="s">
        <v>3</v>
      </c>
    </row>
    <row r="26" spans="1:8" x14ac:dyDescent="0.25">
      <c r="A26" s="13" t="s">
        <v>4</v>
      </c>
      <c r="B26" s="14" t="s">
        <v>84</v>
      </c>
      <c r="C26" s="15"/>
      <c r="D26" s="58" t="s">
        <v>85</v>
      </c>
    </row>
    <row r="27" spans="1:8" x14ac:dyDescent="0.25">
      <c r="A27" s="13" t="s">
        <v>5</v>
      </c>
      <c r="B27" s="14" t="s">
        <v>84</v>
      </c>
      <c r="C27" s="15"/>
      <c r="D27" t="s">
        <v>86</v>
      </c>
    </row>
    <row r="28" spans="1:8" x14ac:dyDescent="0.25">
      <c r="A28" s="13" t="s">
        <v>6</v>
      </c>
      <c r="B28" s="14" t="s">
        <v>84</v>
      </c>
      <c r="C28" s="15"/>
      <c r="D28" t="s">
        <v>86</v>
      </c>
    </row>
    <row r="29" spans="1:8" x14ac:dyDescent="0.25">
      <c r="A29" s="13" t="s">
        <v>7</v>
      </c>
      <c r="B29" s="14" t="s">
        <v>84</v>
      </c>
      <c r="C29" s="15"/>
    </row>
    <row r="30" spans="1:8" x14ac:dyDescent="0.25">
      <c r="A30" s="13" t="s">
        <v>8</v>
      </c>
      <c r="B30" s="14" t="s">
        <v>84</v>
      </c>
      <c r="C30" s="15"/>
    </row>
    <row r="31" spans="1:8" x14ac:dyDescent="0.25">
      <c r="A31" s="13" t="s">
        <v>9</v>
      </c>
      <c r="B31" s="14" t="s">
        <v>84</v>
      </c>
      <c r="C31" s="15"/>
      <c r="E31" s="9"/>
      <c r="F31" s="9"/>
      <c r="G31" s="21"/>
      <c r="H31" s="14"/>
    </row>
    <row r="32" spans="1:8" x14ac:dyDescent="0.25">
      <c r="A32" s="13" t="s">
        <v>12</v>
      </c>
      <c r="B32" s="14" t="s">
        <v>84</v>
      </c>
      <c r="C32" s="15"/>
      <c r="E32" s="9"/>
      <c r="F32" s="9"/>
      <c r="G32" s="21"/>
      <c r="H32" s="14"/>
    </row>
    <row r="33" spans="1:11" x14ac:dyDescent="0.25">
      <c r="A33" s="13" t="s">
        <v>13</v>
      </c>
      <c r="B33" s="14" t="s">
        <v>84</v>
      </c>
      <c r="C33" s="15"/>
    </row>
    <row r="34" spans="1:11" x14ac:dyDescent="0.25">
      <c r="A34" s="13" t="s">
        <v>14</v>
      </c>
      <c r="B34" s="14" t="s">
        <v>84</v>
      </c>
      <c r="C34" s="15"/>
    </row>
    <row r="35" spans="1:11" ht="15.75" thickBot="1" x14ac:dyDescent="0.3">
      <c r="A35" s="16" t="s">
        <v>15</v>
      </c>
      <c r="B35" s="17" t="s">
        <v>84</v>
      </c>
      <c r="C35" s="18"/>
      <c r="D35" s="58" t="s">
        <v>87</v>
      </c>
      <c r="E35" s="1"/>
      <c r="F35" s="1"/>
    </row>
    <row r="36" spans="1:11" x14ac:dyDescent="0.25">
      <c r="A36" s="9"/>
      <c r="B36" s="9"/>
      <c r="C36" s="9"/>
      <c r="H36" s="14"/>
    </row>
    <row r="37" spans="1:11" x14ac:dyDescent="0.25">
      <c r="A37" s="64"/>
      <c r="B37" s="63"/>
      <c r="C37" s="24"/>
    </row>
    <row r="38" spans="1:11" x14ac:dyDescent="0.25">
      <c r="A38" s="64"/>
      <c r="B38" s="63"/>
      <c r="C38" s="9"/>
      <c r="D38" s="9"/>
      <c r="E38" s="9"/>
      <c r="F38" s="9"/>
      <c r="G38" s="299"/>
    </row>
    <row r="39" spans="1:11" ht="15.75" thickBot="1" x14ac:dyDescent="0.3">
      <c r="A39" s="22" t="s">
        <v>16</v>
      </c>
      <c r="B39" s="23"/>
      <c r="C39" s="24"/>
    </row>
    <row r="40" spans="1:11" x14ac:dyDescent="0.25">
      <c r="A40" s="10" t="s">
        <v>189</v>
      </c>
      <c r="B40" s="20"/>
      <c r="C40" s="3"/>
      <c r="D40" s="175"/>
      <c r="E40" s="3"/>
      <c r="F40" s="3"/>
      <c r="G40" s="173">
        <v>42736</v>
      </c>
      <c r="H40" s="136" t="s">
        <v>53</v>
      </c>
      <c r="I40" s="81" t="s">
        <v>54</v>
      </c>
      <c r="J40" s="131" t="s">
        <v>18</v>
      </c>
    </row>
    <row r="41" spans="1:11" x14ac:dyDescent="0.25">
      <c r="A41" s="8"/>
      <c r="B41" s="11" t="s">
        <v>2</v>
      </c>
      <c r="C41" s="11" t="s">
        <v>3</v>
      </c>
      <c r="D41" s="155" t="s">
        <v>17</v>
      </c>
      <c r="E41" s="155" t="s">
        <v>18</v>
      </c>
      <c r="F41" s="24"/>
      <c r="G41" s="25" t="s">
        <v>19</v>
      </c>
      <c r="H41" s="8"/>
      <c r="I41" s="9"/>
      <c r="J41" s="7"/>
      <c r="K41" t="s">
        <v>190</v>
      </c>
    </row>
    <row r="42" spans="1:11" x14ac:dyDescent="0.25">
      <c r="A42" s="26" t="s">
        <v>20</v>
      </c>
      <c r="B42" s="14"/>
      <c r="C42" s="14" t="s">
        <v>84</v>
      </c>
      <c r="D42" s="165">
        <f>(D43+D54+D60)</f>
        <v>5524.8</v>
      </c>
      <c r="E42" s="168">
        <f>(D42/G42)*1000</f>
        <v>18.856873707276115</v>
      </c>
      <c r="F42" s="28"/>
      <c r="G42" s="72">
        <v>292986</v>
      </c>
      <c r="H42" s="98">
        <v>292817</v>
      </c>
      <c r="I42" s="38">
        <f>(I45+I47+I48+I49)</f>
        <v>0</v>
      </c>
      <c r="J42" s="7">
        <f>(I42/H42)*1000</f>
        <v>0</v>
      </c>
    </row>
    <row r="43" spans="1:11" x14ac:dyDescent="0.25">
      <c r="A43" s="26" t="s">
        <v>60</v>
      </c>
      <c r="B43" s="14"/>
      <c r="C43" s="14" t="s">
        <v>84</v>
      </c>
      <c r="D43" s="166">
        <f>SUM(D44:D53)</f>
        <v>5524.8</v>
      </c>
      <c r="E43" s="169">
        <f>(D43/G42)*1000</f>
        <v>18.856873707276115</v>
      </c>
      <c r="F43" s="29"/>
      <c r="G43" s="7"/>
      <c r="H43" s="8"/>
      <c r="I43" s="38"/>
      <c r="J43" s="7"/>
    </row>
    <row r="44" spans="1:11" x14ac:dyDescent="0.25">
      <c r="A44" s="30" t="s">
        <v>61</v>
      </c>
      <c r="B44" s="14"/>
      <c r="C44" s="14"/>
      <c r="D44" s="167"/>
      <c r="E44" s="168">
        <f>(D44/G42)*1000</f>
        <v>0</v>
      </c>
      <c r="F44" s="28"/>
      <c r="G44" s="7"/>
      <c r="H44" s="8"/>
      <c r="I44" s="38"/>
      <c r="J44" s="7"/>
    </row>
    <row r="45" spans="1:11" x14ac:dyDescent="0.25">
      <c r="A45" s="30" t="s">
        <v>21</v>
      </c>
      <c r="B45" s="14"/>
      <c r="C45" s="14"/>
      <c r="D45" s="167"/>
      <c r="E45" s="170">
        <f>(D45/G42)</f>
        <v>0</v>
      </c>
      <c r="F45" s="14"/>
      <c r="G45" s="7"/>
      <c r="H45" s="8"/>
      <c r="I45" s="38"/>
      <c r="J45" s="7">
        <f>(I45/H42)*1000</f>
        <v>0</v>
      </c>
    </row>
    <row r="46" spans="1:11" x14ac:dyDescent="0.25">
      <c r="A46" s="30" t="s">
        <v>22</v>
      </c>
      <c r="B46" s="32"/>
      <c r="C46" s="14"/>
      <c r="D46" s="167"/>
      <c r="E46" s="171">
        <f>(D46/G42)</f>
        <v>0</v>
      </c>
      <c r="F46" s="14"/>
      <c r="G46" s="7"/>
      <c r="H46" s="8"/>
      <c r="I46" s="38"/>
      <c r="J46" s="7"/>
    </row>
    <row r="47" spans="1:11" x14ac:dyDescent="0.25">
      <c r="A47" s="30" t="s">
        <v>62</v>
      </c>
      <c r="B47" s="14"/>
      <c r="C47" s="14"/>
      <c r="D47" s="167">
        <v>1100</v>
      </c>
      <c r="E47" s="170">
        <f>(D47/G42)*1000</f>
        <v>3.7544456049094497</v>
      </c>
      <c r="F47" s="14"/>
      <c r="G47" s="7"/>
      <c r="H47" s="8"/>
      <c r="I47" s="38"/>
      <c r="J47" s="7">
        <f>(I47/H42)*1000</f>
        <v>0</v>
      </c>
    </row>
    <row r="48" spans="1:11" x14ac:dyDescent="0.25">
      <c r="A48" s="30" t="s">
        <v>63</v>
      </c>
      <c r="B48" s="14"/>
      <c r="C48" s="14"/>
      <c r="D48" s="167">
        <v>929.8</v>
      </c>
      <c r="E48" s="170">
        <f>(D48/G42)*1000</f>
        <v>3.1735304758589149</v>
      </c>
      <c r="F48" s="14"/>
      <c r="G48" s="7"/>
      <c r="H48" s="8"/>
      <c r="I48" s="38"/>
      <c r="J48" s="7">
        <f>(I48/H42)*1000</f>
        <v>0</v>
      </c>
    </row>
    <row r="49" spans="1:10" x14ac:dyDescent="0.25">
      <c r="A49" s="30" t="s">
        <v>64</v>
      </c>
      <c r="B49" s="14"/>
      <c r="C49" s="14"/>
      <c r="D49" s="167">
        <v>3495</v>
      </c>
      <c r="E49" s="170">
        <f>(D49/G42)*1000</f>
        <v>11.928897626507752</v>
      </c>
      <c r="F49" s="14"/>
      <c r="G49" s="12"/>
      <c r="H49" s="133"/>
      <c r="I49" s="38"/>
      <c r="J49" s="7">
        <f>(I49/H42)*1000</f>
        <v>0</v>
      </c>
    </row>
    <row r="50" spans="1:10" x14ac:dyDescent="0.25">
      <c r="A50" s="30" t="s">
        <v>23</v>
      </c>
      <c r="B50" s="14"/>
      <c r="C50" s="14"/>
      <c r="D50" s="167"/>
      <c r="E50" s="172"/>
      <c r="F50" s="14"/>
      <c r="G50" s="12"/>
      <c r="H50" s="8"/>
      <c r="I50" s="9"/>
      <c r="J50" s="7"/>
    </row>
    <row r="51" spans="1:10" x14ac:dyDescent="0.25">
      <c r="A51" s="30" t="s">
        <v>24</v>
      </c>
      <c r="B51" s="14"/>
      <c r="C51" s="14"/>
      <c r="D51" s="167"/>
      <c r="E51" s="172"/>
      <c r="F51" s="14"/>
      <c r="G51" s="12"/>
      <c r="H51" s="8"/>
      <c r="I51" s="9"/>
      <c r="J51" s="7"/>
    </row>
    <row r="52" spans="1:10" x14ac:dyDescent="0.25">
      <c r="A52" s="30" t="s">
        <v>57</v>
      </c>
      <c r="B52" s="14"/>
      <c r="C52" s="14"/>
      <c r="D52" s="167"/>
      <c r="E52" s="172"/>
      <c r="F52" s="14"/>
      <c r="G52" s="12"/>
      <c r="H52" s="8"/>
      <c r="I52" s="9"/>
      <c r="J52" s="7"/>
    </row>
    <row r="53" spans="1:10" x14ac:dyDescent="0.25">
      <c r="A53" s="30" t="s">
        <v>65</v>
      </c>
      <c r="B53" s="14"/>
      <c r="C53" s="14"/>
      <c r="D53" s="167"/>
      <c r="E53" s="172"/>
      <c r="F53" s="14"/>
      <c r="G53" s="7"/>
      <c r="H53" s="8"/>
      <c r="I53" s="9"/>
      <c r="J53" s="7"/>
    </row>
    <row r="54" spans="1:10" x14ac:dyDescent="0.25">
      <c r="A54" s="26" t="s">
        <v>161</v>
      </c>
      <c r="B54" s="14"/>
      <c r="C54" s="14" t="s">
        <v>84</v>
      </c>
      <c r="D54" s="166">
        <f>SUM(D55:D59)</f>
        <v>0</v>
      </c>
      <c r="E54" s="169">
        <f>(D54/G42)*1000</f>
        <v>0</v>
      </c>
      <c r="F54" s="33"/>
      <c r="G54" s="7"/>
      <c r="H54" s="8"/>
      <c r="I54" s="9"/>
      <c r="J54" s="7"/>
    </row>
    <row r="55" spans="1:10" x14ac:dyDescent="0.25">
      <c r="A55" s="30" t="s">
        <v>162</v>
      </c>
      <c r="B55" s="14"/>
      <c r="C55" s="14"/>
      <c r="D55" s="167"/>
      <c r="E55" s="172"/>
      <c r="F55" s="14"/>
      <c r="G55" s="7"/>
      <c r="H55" s="8"/>
      <c r="I55" s="9"/>
      <c r="J55" s="7"/>
    </row>
    <row r="56" spans="1:10" x14ac:dyDescent="0.25">
      <c r="A56" s="30" t="s">
        <v>25</v>
      </c>
      <c r="B56" s="14"/>
      <c r="C56" s="14"/>
      <c r="D56" s="167"/>
      <c r="E56" s="172"/>
      <c r="F56" s="14"/>
      <c r="G56" s="7"/>
      <c r="H56" s="8"/>
      <c r="I56" s="9"/>
      <c r="J56" s="7"/>
    </row>
    <row r="57" spans="1:10" x14ac:dyDescent="0.25">
      <c r="A57" s="30" t="s">
        <v>66</v>
      </c>
      <c r="B57" s="14"/>
      <c r="C57" s="14"/>
      <c r="D57" s="167"/>
      <c r="E57" s="172"/>
      <c r="F57" s="14"/>
      <c r="G57" s="7"/>
      <c r="H57" s="8"/>
      <c r="I57" s="9"/>
      <c r="J57" s="7"/>
    </row>
    <row r="58" spans="1:10" x14ac:dyDescent="0.25">
      <c r="A58" s="30" t="s">
        <v>163</v>
      </c>
      <c r="B58" s="14"/>
      <c r="C58" s="14"/>
      <c r="D58" s="167"/>
      <c r="E58" s="172"/>
      <c r="F58" s="14"/>
      <c r="G58" s="7"/>
      <c r="H58" s="8"/>
      <c r="I58" s="9"/>
      <c r="J58" s="7"/>
    </row>
    <row r="59" spans="1:10" x14ac:dyDescent="0.25">
      <c r="A59" s="30" t="s">
        <v>67</v>
      </c>
      <c r="B59" s="14"/>
      <c r="C59" s="14"/>
      <c r="D59" s="167"/>
      <c r="E59" s="172"/>
      <c r="F59" s="14"/>
      <c r="G59" s="7"/>
      <c r="H59" s="8"/>
      <c r="I59" s="9"/>
      <c r="J59" s="7"/>
    </row>
    <row r="60" spans="1:10" x14ac:dyDescent="0.25">
      <c r="A60" s="26" t="s">
        <v>26</v>
      </c>
      <c r="B60" s="14"/>
      <c r="C60" s="14" t="s">
        <v>84</v>
      </c>
      <c r="D60" s="166">
        <f>SUM(D61:D63)</f>
        <v>0</v>
      </c>
      <c r="E60" s="169">
        <f>(D60/G42)*1000</f>
        <v>0</v>
      </c>
      <c r="F60" s="34"/>
      <c r="G60" s="7"/>
      <c r="H60" s="8"/>
      <c r="I60" s="9"/>
      <c r="J60" s="7"/>
    </row>
    <row r="61" spans="1:10" x14ac:dyDescent="0.25">
      <c r="A61" s="35" t="s">
        <v>27</v>
      </c>
      <c r="B61" s="14"/>
      <c r="C61" s="14"/>
      <c r="D61" s="167"/>
      <c r="E61" s="172"/>
      <c r="F61" s="9"/>
      <c r="G61" s="7"/>
      <c r="H61" s="8"/>
      <c r="I61" s="9"/>
      <c r="J61" s="7"/>
    </row>
    <row r="62" spans="1:10" x14ac:dyDescent="0.25">
      <c r="A62" s="35" t="s">
        <v>58</v>
      </c>
      <c r="B62" s="14"/>
      <c r="C62" s="14"/>
      <c r="D62" s="167"/>
      <c r="E62" s="172"/>
      <c r="F62" s="9"/>
      <c r="G62" s="7"/>
      <c r="H62" s="8"/>
      <c r="I62" s="9"/>
      <c r="J62" s="7"/>
    </row>
    <row r="63" spans="1:10" ht="15.75" thickBot="1" x14ac:dyDescent="0.3">
      <c r="A63" s="126" t="s">
        <v>59</v>
      </c>
      <c r="B63" s="17"/>
      <c r="C63" s="17"/>
      <c r="D63" s="317"/>
      <c r="E63" s="318"/>
      <c r="F63" s="43"/>
      <c r="G63" s="44"/>
      <c r="H63" s="62"/>
      <c r="I63" s="43"/>
      <c r="J63" s="44"/>
    </row>
    <row r="64" spans="1:10" x14ac:dyDescent="0.25">
      <c r="A64" s="35"/>
      <c r="B64" s="14"/>
      <c r="C64" s="14"/>
      <c r="D64" s="31"/>
      <c r="E64" s="9"/>
      <c r="F64" s="9"/>
      <c r="G64" s="9"/>
      <c r="H64" s="39"/>
    </row>
    <row r="65" spans="1:8" ht="15.75" thickBot="1" x14ac:dyDescent="0.3">
      <c r="A65" s="35"/>
      <c r="B65" s="14"/>
      <c r="C65" s="14"/>
      <c r="D65" s="31"/>
      <c r="E65" s="9"/>
      <c r="F65" s="9"/>
      <c r="G65" s="9"/>
    </row>
    <row r="66" spans="1:8" x14ac:dyDescent="0.25">
      <c r="A66" s="284" t="s">
        <v>68</v>
      </c>
      <c r="B66" s="130" t="s">
        <v>2</v>
      </c>
      <c r="C66" s="315" t="s">
        <v>3</v>
      </c>
      <c r="D66" s="36"/>
      <c r="E66" s="9"/>
      <c r="F66" s="9"/>
      <c r="G66" s="9"/>
    </row>
    <row r="67" spans="1:8" x14ac:dyDescent="0.25">
      <c r="A67" s="13"/>
      <c r="B67" s="14"/>
      <c r="C67" s="15" t="s">
        <v>84</v>
      </c>
      <c r="D67" s="67"/>
      <c r="E67" s="9"/>
      <c r="F67" s="9"/>
      <c r="G67" s="9"/>
    </row>
    <row r="68" spans="1:8" x14ac:dyDescent="0.25">
      <c r="A68" s="26" t="s">
        <v>69</v>
      </c>
      <c r="B68" s="11" t="s">
        <v>2</v>
      </c>
      <c r="C68" s="12" t="s">
        <v>3</v>
      </c>
      <c r="D68" s="14"/>
      <c r="E68" s="9"/>
      <c r="F68" s="9"/>
      <c r="G68" s="9"/>
    </row>
    <row r="69" spans="1:8" ht="15.75" thickBot="1" x14ac:dyDescent="0.3">
      <c r="A69" s="16"/>
      <c r="B69" s="17"/>
      <c r="C69" s="18" t="s">
        <v>84</v>
      </c>
      <c r="D69" s="9"/>
      <c r="E69" s="9"/>
      <c r="F69" s="9"/>
      <c r="G69" s="9"/>
    </row>
    <row r="70" spans="1:8" ht="15.75" thickBot="1" x14ac:dyDescent="0.3">
      <c r="A70" s="13"/>
      <c r="B70" s="14"/>
      <c r="C70" s="14"/>
      <c r="D70" s="9"/>
      <c r="E70" s="9"/>
      <c r="F70" s="9"/>
      <c r="G70" s="9"/>
    </row>
    <row r="71" spans="1:8" x14ac:dyDescent="0.25">
      <c r="A71" s="284" t="s">
        <v>81</v>
      </c>
      <c r="B71" s="71"/>
      <c r="C71" s="71" t="s">
        <v>84</v>
      </c>
      <c r="D71" s="316"/>
      <c r="E71" s="81" t="s">
        <v>28</v>
      </c>
      <c r="F71" s="81" t="s">
        <v>80</v>
      </c>
      <c r="G71" s="4"/>
      <c r="H71" t="s">
        <v>190</v>
      </c>
    </row>
    <row r="72" spans="1:8" x14ac:dyDescent="0.25">
      <c r="A72" s="13" t="s">
        <v>29</v>
      </c>
      <c r="B72" s="14"/>
      <c r="C72" s="14"/>
      <c r="D72" s="31">
        <f>SUM(D73:D78)</f>
        <v>2583</v>
      </c>
      <c r="E72" s="78">
        <f>(F72/D72)</f>
        <v>113.42857142857143</v>
      </c>
      <c r="F72" s="38">
        <v>292986</v>
      </c>
      <c r="G72" s="7"/>
    </row>
    <row r="73" spans="1:8" x14ac:dyDescent="0.25">
      <c r="A73" s="13" t="s">
        <v>70</v>
      </c>
      <c r="B73" s="14"/>
      <c r="C73" s="14" t="s">
        <v>110</v>
      </c>
      <c r="D73" s="40"/>
      <c r="E73" s="78" t="e">
        <f>(G42/D73)</f>
        <v>#DIV/0!</v>
      </c>
      <c r="F73" s="38"/>
      <c r="G73" s="7"/>
    </row>
    <row r="74" spans="1:8" x14ac:dyDescent="0.25">
      <c r="A74" s="13" t="s">
        <v>71</v>
      </c>
      <c r="B74" s="14" t="s">
        <v>84</v>
      </c>
      <c r="C74" s="14"/>
      <c r="D74" s="31">
        <v>755</v>
      </c>
      <c r="E74" s="40">
        <f>(F72/D74)</f>
        <v>388.0609271523179</v>
      </c>
      <c r="F74" s="38"/>
      <c r="G74" s="7"/>
    </row>
    <row r="75" spans="1:8" x14ac:dyDescent="0.25">
      <c r="A75" s="13" t="s">
        <v>72</v>
      </c>
      <c r="B75" s="14" t="s">
        <v>84</v>
      </c>
      <c r="C75" s="14"/>
      <c r="D75" s="31">
        <v>1161</v>
      </c>
      <c r="E75" s="78">
        <f>(F72/D75)</f>
        <v>252.35658914728683</v>
      </c>
      <c r="F75" s="38"/>
      <c r="G75" s="7"/>
    </row>
    <row r="76" spans="1:8" x14ac:dyDescent="0.25">
      <c r="A76" s="13" t="s">
        <v>76</v>
      </c>
      <c r="B76" s="14" t="s">
        <v>84</v>
      </c>
      <c r="C76" s="14"/>
      <c r="D76" s="38">
        <v>667</v>
      </c>
      <c r="E76" s="78">
        <f>(F72/D76)</f>
        <v>439.25937031484256</v>
      </c>
      <c r="F76" s="39"/>
      <c r="G76" s="7"/>
    </row>
    <row r="77" spans="1:8" x14ac:dyDescent="0.25">
      <c r="A77" s="13" t="s">
        <v>73</v>
      </c>
      <c r="B77" s="14"/>
      <c r="C77" s="14" t="s">
        <v>84</v>
      </c>
      <c r="D77" s="38"/>
      <c r="E77" s="37" t="e">
        <f>(F72/D77)</f>
        <v>#DIV/0!</v>
      </c>
      <c r="F77" s="37"/>
      <c r="G77" s="7"/>
    </row>
    <row r="78" spans="1:8" x14ac:dyDescent="0.25">
      <c r="A78" s="13" t="s">
        <v>82</v>
      </c>
      <c r="B78" s="14"/>
      <c r="C78" s="14" t="s">
        <v>84</v>
      </c>
      <c r="D78" s="70"/>
      <c r="E78" s="73" t="e">
        <f>(G42/D78)</f>
        <v>#DIV/0!</v>
      </c>
      <c r="F78" s="9"/>
      <c r="G78" s="7"/>
    </row>
    <row r="79" spans="1:8" x14ac:dyDescent="0.25">
      <c r="A79" s="79" t="s">
        <v>225</v>
      </c>
      <c r="B79" s="14"/>
      <c r="C79" s="14" t="s">
        <v>84</v>
      </c>
      <c r="D79" s="70"/>
      <c r="E79" s="73"/>
      <c r="F79" s="9"/>
      <c r="G79" s="7"/>
    </row>
    <row r="80" spans="1:8" x14ac:dyDescent="0.25">
      <c r="A80" s="26" t="s">
        <v>226</v>
      </c>
      <c r="B80" s="11"/>
      <c r="C80" s="11" t="s">
        <v>84</v>
      </c>
      <c r="D80" s="38"/>
      <c r="E80" s="9"/>
      <c r="F80" s="9"/>
      <c r="G80" s="7"/>
    </row>
    <row r="81" spans="1:9" x14ac:dyDescent="0.25">
      <c r="A81" s="26" t="s">
        <v>227</v>
      </c>
      <c r="B81" s="11"/>
      <c r="C81" s="11" t="s">
        <v>84</v>
      </c>
      <c r="D81" s="9"/>
      <c r="E81" s="9"/>
      <c r="F81" s="9"/>
      <c r="G81" s="7"/>
    </row>
    <row r="82" spans="1:9" x14ac:dyDescent="0.25">
      <c r="A82" s="13"/>
      <c r="B82" s="14"/>
      <c r="C82" s="14"/>
      <c r="D82" s="9"/>
      <c r="E82" s="9"/>
      <c r="F82" s="9"/>
      <c r="G82" s="7"/>
    </row>
    <row r="83" spans="1:9" x14ac:dyDescent="0.25">
      <c r="A83" s="26" t="s">
        <v>228</v>
      </c>
      <c r="B83" s="14" t="s">
        <v>84</v>
      </c>
      <c r="C83" s="14"/>
      <c r="D83" s="66">
        <f>(H95/D84)</f>
        <v>292986</v>
      </c>
      <c r="E83" s="41"/>
      <c r="F83" s="41"/>
      <c r="G83" s="7"/>
    </row>
    <row r="84" spans="1:9" x14ac:dyDescent="0.25">
      <c r="A84" s="13" t="s">
        <v>56</v>
      </c>
      <c r="B84" s="11"/>
      <c r="C84" s="14"/>
      <c r="D84" s="14">
        <v>1</v>
      </c>
      <c r="E84" s="9"/>
      <c r="F84" s="9"/>
      <c r="G84" s="7"/>
    </row>
    <row r="85" spans="1:9" ht="15.75" thickBot="1" x14ac:dyDescent="0.3">
      <c r="A85" s="42" t="s">
        <v>229</v>
      </c>
      <c r="B85" s="17"/>
      <c r="C85" s="17" t="s">
        <v>84</v>
      </c>
      <c r="D85" s="43"/>
      <c r="E85" s="43"/>
      <c r="F85" s="43"/>
      <c r="G85" s="44"/>
    </row>
    <row r="86" spans="1:9" ht="15.75" thickBot="1" x14ac:dyDescent="0.3">
      <c r="A86" s="26"/>
      <c r="B86" s="14"/>
      <c r="C86" s="14"/>
      <c r="D86" s="9"/>
      <c r="E86" s="9"/>
      <c r="F86" s="9"/>
      <c r="G86" s="7"/>
    </row>
    <row r="87" spans="1:9" x14ac:dyDescent="0.25">
      <c r="A87" s="10" t="s">
        <v>77</v>
      </c>
      <c r="B87" s="71"/>
      <c r="C87" s="71"/>
      <c r="D87" s="3"/>
      <c r="E87" s="3"/>
      <c r="F87" s="3"/>
      <c r="G87" s="4"/>
    </row>
    <row r="88" spans="1:9" x14ac:dyDescent="0.25">
      <c r="A88" s="8"/>
      <c r="B88" s="11" t="s">
        <v>2</v>
      </c>
      <c r="C88" s="11" t="s">
        <v>3</v>
      </c>
      <c r="D88" s="24" t="s">
        <v>17</v>
      </c>
      <c r="E88" s="9" t="s">
        <v>30</v>
      </c>
      <c r="F88" s="9"/>
      <c r="G88" s="7"/>
    </row>
    <row r="89" spans="1:9" x14ac:dyDescent="0.25">
      <c r="A89" s="30" t="s">
        <v>31</v>
      </c>
      <c r="B89" s="14"/>
      <c r="C89" s="14" t="s">
        <v>84</v>
      </c>
      <c r="D89" s="38"/>
      <c r="E89" s="45">
        <f>(D89/87293)</f>
        <v>0</v>
      </c>
      <c r="F89" s="45"/>
      <c r="G89" s="7"/>
    </row>
    <row r="90" spans="1:9" x14ac:dyDescent="0.25">
      <c r="A90" s="30" t="s">
        <v>32</v>
      </c>
      <c r="B90" s="9"/>
      <c r="C90" s="14" t="s">
        <v>84</v>
      </c>
      <c r="D90" s="41"/>
      <c r="E90" s="9"/>
      <c r="F90" s="9"/>
      <c r="G90" s="7"/>
    </row>
    <row r="91" spans="1:9" x14ac:dyDescent="0.25">
      <c r="A91" s="30" t="s">
        <v>33</v>
      </c>
      <c r="B91" s="14"/>
      <c r="C91" s="14" t="s">
        <v>84</v>
      </c>
      <c r="D91" s="38"/>
      <c r="E91" s="45">
        <f>(D91/204621)</f>
        <v>0</v>
      </c>
      <c r="F91" s="45"/>
      <c r="G91" s="7"/>
    </row>
    <row r="92" spans="1:9" ht="15.75" thickBot="1" x14ac:dyDescent="0.3">
      <c r="A92" s="47" t="s">
        <v>34</v>
      </c>
      <c r="B92" s="17"/>
      <c r="C92" s="17" t="s">
        <v>84</v>
      </c>
      <c r="D92" s="48"/>
      <c r="E92" s="43"/>
      <c r="F92" s="43"/>
      <c r="G92" s="44"/>
    </row>
    <row r="93" spans="1:9" ht="15.75" thickBot="1" x14ac:dyDescent="0.3">
      <c r="A93" s="46"/>
      <c r="B93" s="14"/>
      <c r="C93" s="14"/>
      <c r="D93" s="41"/>
      <c r="E93" s="9"/>
      <c r="F93" s="9"/>
      <c r="G93" s="9"/>
    </row>
    <row r="94" spans="1:9" x14ac:dyDescent="0.25">
      <c r="A94" s="46"/>
      <c r="B94" s="14"/>
      <c r="C94" s="14"/>
      <c r="D94" s="235"/>
      <c r="E94" s="236">
        <v>2015</v>
      </c>
      <c r="F94" s="236"/>
      <c r="G94" s="236">
        <v>2016</v>
      </c>
      <c r="H94" s="236">
        <v>2017</v>
      </c>
      <c r="I94" s="237"/>
    </row>
    <row r="95" spans="1:9" ht="15.75" thickBot="1" x14ac:dyDescent="0.3">
      <c r="A95" s="49"/>
      <c r="D95" s="189" t="s">
        <v>35</v>
      </c>
      <c r="E95" s="158">
        <v>294098</v>
      </c>
      <c r="F95" s="158"/>
      <c r="G95" s="158">
        <v>292817</v>
      </c>
      <c r="H95" s="158">
        <v>292986</v>
      </c>
      <c r="I95" s="185"/>
    </row>
    <row r="96" spans="1:9" x14ac:dyDescent="0.25">
      <c r="A96" s="10" t="s">
        <v>36</v>
      </c>
      <c r="B96" s="3"/>
      <c r="C96" s="3"/>
      <c r="D96" s="189"/>
      <c r="E96" s="156"/>
      <c r="F96" s="156"/>
      <c r="G96" s="156"/>
      <c r="H96" s="156"/>
      <c r="I96" s="185"/>
    </row>
    <row r="97" spans="1:10" x14ac:dyDescent="0.25">
      <c r="A97" s="50"/>
      <c r="B97" s="24" t="s">
        <v>2</v>
      </c>
      <c r="C97" s="24" t="s">
        <v>3</v>
      </c>
      <c r="D97" s="238" t="s">
        <v>37</v>
      </c>
      <c r="E97" s="157" t="s">
        <v>38</v>
      </c>
      <c r="F97" s="157" t="s">
        <v>39</v>
      </c>
      <c r="G97" s="157" t="s">
        <v>40</v>
      </c>
      <c r="H97" s="157" t="s">
        <v>55</v>
      </c>
      <c r="I97" s="239" t="s">
        <v>79</v>
      </c>
    </row>
    <row r="98" spans="1:10" x14ac:dyDescent="0.25">
      <c r="A98" s="26" t="s">
        <v>41</v>
      </c>
      <c r="B98" s="14" t="s">
        <v>84</v>
      </c>
      <c r="C98" s="9"/>
      <c r="D98" s="240">
        <f>SUM(D99:D101)</f>
        <v>23066000</v>
      </c>
      <c r="E98" s="158">
        <f>SUM(E99:E101)</f>
        <v>22933000</v>
      </c>
      <c r="F98" s="159">
        <f>(D98/E95)</f>
        <v>78.429639099891872</v>
      </c>
      <c r="G98" s="159">
        <f>(E98/G95)</f>
        <v>78.318540248687754</v>
      </c>
      <c r="H98" s="159">
        <f>(I98/H95)</f>
        <v>79.440655867515858</v>
      </c>
      <c r="I98" s="241">
        <f>SUM(I99:I101)</f>
        <v>23275000</v>
      </c>
      <c r="J98" s="25"/>
    </row>
    <row r="99" spans="1:10" x14ac:dyDescent="0.25">
      <c r="A99" s="50" t="s">
        <v>42</v>
      </c>
      <c r="B99" s="14"/>
      <c r="C99" s="9"/>
      <c r="D99" s="242">
        <v>14361000</v>
      </c>
      <c r="E99" s="160">
        <v>14388000</v>
      </c>
      <c r="F99" s="161">
        <f>(D99/E95)</f>
        <v>48.830661888214131</v>
      </c>
      <c r="G99" s="161">
        <f>(E99/G95)</f>
        <v>49.136491392234738</v>
      </c>
      <c r="H99" s="156"/>
      <c r="I99" s="243">
        <v>14357000</v>
      </c>
    </row>
    <row r="100" spans="1:10" x14ac:dyDescent="0.25">
      <c r="A100" s="50" t="s">
        <v>43</v>
      </c>
      <c r="B100" s="14"/>
      <c r="C100" s="9"/>
      <c r="D100" s="242">
        <v>131000</v>
      </c>
      <c r="E100" s="160">
        <v>8545000</v>
      </c>
      <c r="F100" s="161">
        <f>(D100/E95)</f>
        <v>0.44542975470761448</v>
      </c>
      <c r="G100" s="161">
        <f>(E100/G95)</f>
        <v>29.182048856453008</v>
      </c>
      <c r="H100" s="156"/>
      <c r="I100" s="243">
        <v>8918000</v>
      </c>
    </row>
    <row r="101" spans="1:10" x14ac:dyDescent="0.25">
      <c r="A101" s="50" t="s">
        <v>44</v>
      </c>
      <c r="B101" s="14"/>
      <c r="C101" s="9"/>
      <c r="D101" s="242">
        <v>8574000</v>
      </c>
      <c r="E101" s="160"/>
      <c r="F101" s="161">
        <f>(D101/E95)</f>
        <v>29.153547456970127</v>
      </c>
      <c r="G101" s="161">
        <f>(E101/G95)</f>
        <v>0</v>
      </c>
      <c r="H101" s="156"/>
      <c r="I101" s="243"/>
    </row>
    <row r="102" spans="1:10" x14ac:dyDescent="0.25">
      <c r="A102" s="26" t="s">
        <v>45</v>
      </c>
      <c r="B102" s="14" t="s">
        <v>84</v>
      </c>
      <c r="C102" s="9"/>
      <c r="D102" s="240">
        <f>SUM(D103:D104)</f>
        <v>16650000</v>
      </c>
      <c r="E102" s="158">
        <f>SUM(E103:E104)</f>
        <v>16800000</v>
      </c>
      <c r="F102" s="159">
        <f>(D102/E95)</f>
        <v>56.613781800624281</v>
      </c>
      <c r="G102" s="159">
        <f>(E102/G95)</f>
        <v>57.373718055987183</v>
      </c>
      <c r="H102" s="159">
        <f>(I102/H95)</f>
        <v>57.340623784071596</v>
      </c>
      <c r="I102" s="244">
        <f>SUM(I103:I104)</f>
        <v>16800000</v>
      </c>
    </row>
    <row r="103" spans="1:10" x14ac:dyDescent="0.25">
      <c r="A103" s="50" t="s">
        <v>46</v>
      </c>
      <c r="B103" s="14"/>
      <c r="C103" s="9"/>
      <c r="D103" s="242">
        <v>16650000</v>
      </c>
      <c r="E103" s="160">
        <v>16800000</v>
      </c>
      <c r="F103" s="162"/>
      <c r="G103" s="156"/>
      <c r="H103" s="156"/>
      <c r="I103" s="243">
        <v>16800000</v>
      </c>
    </row>
    <row r="104" spans="1:10" x14ac:dyDescent="0.25">
      <c r="A104" s="50" t="s">
        <v>47</v>
      </c>
      <c r="B104" s="14"/>
      <c r="C104" s="9"/>
      <c r="D104" s="242"/>
      <c r="E104" s="163"/>
      <c r="F104" s="162"/>
      <c r="G104" s="156"/>
      <c r="H104" s="156"/>
      <c r="I104" s="185"/>
    </row>
    <row r="105" spans="1:10" x14ac:dyDescent="0.25">
      <c r="A105" s="26" t="s">
        <v>48</v>
      </c>
      <c r="B105" s="14" t="s">
        <v>84</v>
      </c>
      <c r="C105" s="9"/>
      <c r="D105" s="189"/>
      <c r="E105" s="163"/>
      <c r="F105" s="163">
        <v>529</v>
      </c>
      <c r="G105" s="156">
        <v>546</v>
      </c>
      <c r="H105" s="156">
        <v>558</v>
      </c>
      <c r="I105" s="185"/>
      <c r="J105" s="58" t="s">
        <v>219</v>
      </c>
    </row>
    <row r="106" spans="1:10" x14ac:dyDescent="0.25">
      <c r="A106" s="26" t="s">
        <v>49</v>
      </c>
      <c r="B106" s="14"/>
      <c r="C106" s="9" t="s">
        <v>84</v>
      </c>
      <c r="D106" s="189"/>
      <c r="E106" s="163"/>
      <c r="F106" s="162">
        <v>76.05</v>
      </c>
      <c r="G106" s="249">
        <f>(18631730/G95)</f>
        <v>63.629263328290364</v>
      </c>
      <c r="H106" s="249">
        <f>(12239696/H95)</f>
        <v>41.775702593297972</v>
      </c>
      <c r="I106" s="185"/>
    </row>
    <row r="107" spans="1:10" x14ac:dyDescent="0.25">
      <c r="A107" s="26" t="s">
        <v>50</v>
      </c>
      <c r="B107" s="14" t="s">
        <v>84</v>
      </c>
      <c r="C107" s="9"/>
      <c r="D107" s="189"/>
      <c r="E107" s="163"/>
      <c r="F107" s="162">
        <v>681</v>
      </c>
      <c r="G107" s="156">
        <v>689</v>
      </c>
      <c r="H107" s="156">
        <v>700.67</v>
      </c>
      <c r="I107" s="185"/>
    </row>
    <row r="108" spans="1:10" x14ac:dyDescent="0.25">
      <c r="A108" s="26" t="s">
        <v>51</v>
      </c>
      <c r="B108" s="14" t="s">
        <v>84</v>
      </c>
      <c r="C108" s="9"/>
      <c r="D108" s="189"/>
      <c r="E108" s="163"/>
      <c r="F108" s="162">
        <v>42.26</v>
      </c>
      <c r="G108" s="164">
        <v>24.75</v>
      </c>
      <c r="H108" s="156">
        <v>75.69</v>
      </c>
      <c r="I108" s="185"/>
    </row>
    <row r="109" spans="1:10" x14ac:dyDescent="0.25">
      <c r="A109" s="26" t="s">
        <v>218</v>
      </c>
      <c r="B109" s="14"/>
      <c r="C109" s="9"/>
      <c r="D109" s="248">
        <v>0.66</v>
      </c>
      <c r="E109" s="250">
        <v>0.68</v>
      </c>
      <c r="F109" s="162"/>
      <c r="G109" s="164"/>
      <c r="H109" s="156"/>
      <c r="I109" s="251">
        <v>0.67</v>
      </c>
    </row>
    <row r="110" spans="1:10" ht="15.75" thickBot="1" x14ac:dyDescent="0.3">
      <c r="A110" s="42" t="s">
        <v>216</v>
      </c>
      <c r="B110" s="17" t="s">
        <v>84</v>
      </c>
      <c r="C110" s="43"/>
      <c r="D110" s="245"/>
      <c r="E110" s="246"/>
      <c r="F110" s="247">
        <v>121.5</v>
      </c>
      <c r="G110" s="253">
        <f>(10837000+37161635)/G95</f>
        <v>163.92024711679991</v>
      </c>
      <c r="H110" s="252">
        <f>(8183370+35564728)/H95</f>
        <v>149.31804932658898</v>
      </c>
      <c r="I110" s="187"/>
    </row>
    <row r="111" spans="1:10" x14ac:dyDescent="0.25">
      <c r="A111" s="24" t="s">
        <v>89</v>
      </c>
      <c r="B111" s="14"/>
      <c r="C111" s="9"/>
      <c r="D111" s="38"/>
      <c r="E111" s="53"/>
      <c r="F111" s="52"/>
      <c r="G111" s="9"/>
    </row>
    <row r="112" spans="1:10" ht="15.75" thickBot="1" x14ac:dyDescent="0.3"/>
    <row r="113" spans="1:8" x14ac:dyDescent="0.25">
      <c r="A113" s="263" t="s">
        <v>164</v>
      </c>
      <c r="B113" s="264" t="s">
        <v>2</v>
      </c>
      <c r="C113" s="265" t="s">
        <v>3</v>
      </c>
      <c r="D113" s="1"/>
    </row>
    <row r="114" spans="1:8" x14ac:dyDescent="0.25">
      <c r="A114" s="189" t="s">
        <v>181</v>
      </c>
      <c r="B114" s="155"/>
      <c r="C114" s="266" t="s">
        <v>110</v>
      </c>
    </row>
    <row r="115" spans="1:8" x14ac:dyDescent="0.25">
      <c r="A115" s="189" t="s">
        <v>182</v>
      </c>
      <c r="B115" s="155" t="s">
        <v>110</v>
      </c>
      <c r="C115" s="266"/>
    </row>
    <row r="116" spans="1:8" x14ac:dyDescent="0.25">
      <c r="A116" s="189" t="s">
        <v>183</v>
      </c>
      <c r="B116" s="155" t="s">
        <v>110</v>
      </c>
      <c r="C116" s="266"/>
      <c r="D116" s="58" t="s">
        <v>186</v>
      </c>
    </row>
    <row r="117" spans="1:8" x14ac:dyDescent="0.25">
      <c r="A117" s="189" t="s">
        <v>184</v>
      </c>
      <c r="B117" s="155" t="s">
        <v>110</v>
      </c>
      <c r="C117" s="266"/>
      <c r="D117" s="58" t="s">
        <v>90</v>
      </c>
    </row>
    <row r="118" spans="1:8" ht="15.75" thickBot="1" x14ac:dyDescent="0.3">
      <c r="A118" s="267" t="s">
        <v>185</v>
      </c>
      <c r="B118" s="268" t="s">
        <v>110</v>
      </c>
      <c r="C118" s="269"/>
      <c r="D118" s="58" t="s">
        <v>187</v>
      </c>
      <c r="H118" s="58" t="s">
        <v>188</v>
      </c>
    </row>
    <row r="120" spans="1:8" x14ac:dyDescent="0.25">
      <c r="A120" s="57" t="s">
        <v>52</v>
      </c>
    </row>
    <row r="121" spans="1:8" x14ac:dyDescent="0.25">
      <c r="A121" s="58" t="s">
        <v>85</v>
      </c>
    </row>
    <row r="122" spans="1:8" x14ac:dyDescent="0.25">
      <c r="A122" s="58" t="s">
        <v>88</v>
      </c>
    </row>
    <row r="123" spans="1:8" ht="15.75" thickBot="1" x14ac:dyDescent="0.3">
      <c r="A123" s="58" t="s">
        <v>165</v>
      </c>
    </row>
    <row r="124" spans="1:8" x14ac:dyDescent="0.25">
      <c r="A124" s="320" t="s">
        <v>120</v>
      </c>
      <c r="B124" s="4"/>
    </row>
    <row r="125" spans="1:8" ht="15.75" thickBot="1" x14ac:dyDescent="0.3">
      <c r="A125" s="322" t="s">
        <v>232</v>
      </c>
      <c r="B125" s="321">
        <f>(29/64)</f>
        <v>0.453125</v>
      </c>
    </row>
  </sheetData>
  <hyperlinks>
    <hyperlink ref="D9" r:id="rId1" location="/" xr:uid="{00000000-0004-0000-0000-000000000000}"/>
    <hyperlink ref="D19" r:id="rId2" location="/" xr:uid="{00000000-0004-0000-0000-000001000000}"/>
    <hyperlink ref="D20" r:id="rId3" xr:uid="{00000000-0004-0000-0000-000002000000}"/>
    <hyperlink ref="D26" r:id="rId4" xr:uid="{00000000-0004-0000-0000-000003000000}"/>
    <hyperlink ref="D35" r:id="rId5" location="/" xr:uid="{00000000-0004-0000-0000-000004000000}"/>
    <hyperlink ref="A121" r:id="rId6" xr:uid="{00000000-0004-0000-0000-000005000000}"/>
    <hyperlink ref="A123" r:id="rId7" location="/" xr:uid="{00000000-0004-0000-0000-000006000000}"/>
    <hyperlink ref="D117" r:id="rId8" location="/" xr:uid="{00000000-0004-0000-0000-000007000000}"/>
    <hyperlink ref="D116" r:id="rId9" location="/" xr:uid="{00000000-0004-0000-0000-000008000000}"/>
    <hyperlink ref="D118" r:id="rId10" location="/" xr:uid="{00000000-0004-0000-0000-000009000000}"/>
    <hyperlink ref="H118" r:id="rId11" xr:uid="{00000000-0004-0000-0000-00000A000000}"/>
    <hyperlink ref="J105" r:id="rId12" xr:uid="{00000000-0004-0000-0000-00000B000000}"/>
  </hyperlinks>
  <pageMargins left="0.7" right="0.7" top="0.75" bottom="0.75" header="0.3" footer="0.3"/>
  <pageSetup paperSize="9" orientation="portrait" verticalDpi="30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24"/>
  <sheetViews>
    <sheetView topLeftCell="A92" zoomScale="90" zoomScaleNormal="90" workbookViewId="0">
      <selection activeCell="D124" sqref="D124"/>
    </sheetView>
  </sheetViews>
  <sheetFormatPr baseColWidth="10" defaultRowHeight="15" x14ac:dyDescent="0.25"/>
  <cols>
    <col min="1" max="1" width="88" customWidth="1"/>
    <col min="2" max="2" width="13.7109375" customWidth="1"/>
    <col min="3" max="3" width="10.5703125" customWidth="1"/>
    <col min="4" max="4" width="18" customWidth="1"/>
    <col min="5" max="5" width="20.85546875" customWidth="1"/>
    <col min="7" max="7" width="13" customWidth="1"/>
    <col min="8" max="8" width="16.85546875" customWidth="1"/>
    <col min="9" max="9" width="17" customWidth="1"/>
    <col min="12" max="12" width="12.85546875" customWidth="1"/>
  </cols>
  <sheetData>
    <row r="2" spans="1:10" ht="15.75" thickBot="1" x14ac:dyDescent="0.3"/>
    <row r="3" spans="1:10" x14ac:dyDescent="0.25">
      <c r="A3" s="2"/>
      <c r="B3" s="3"/>
      <c r="C3" s="4"/>
    </row>
    <row r="4" spans="1:10" x14ac:dyDescent="0.25">
      <c r="A4" s="5" t="s">
        <v>0</v>
      </c>
      <c r="B4" s="6" t="s">
        <v>98</v>
      </c>
      <c r="C4" s="7"/>
      <c r="D4" s="137" t="s">
        <v>101</v>
      </c>
    </row>
    <row r="5" spans="1:10" ht="15.75" thickBot="1" x14ac:dyDescent="0.3">
      <c r="A5" s="8"/>
      <c r="B5" s="9"/>
      <c r="C5" s="7"/>
    </row>
    <row r="6" spans="1:10" x14ac:dyDescent="0.25">
      <c r="A6" s="10" t="s">
        <v>1</v>
      </c>
      <c r="B6" s="3"/>
      <c r="C6" s="4"/>
    </row>
    <row r="7" spans="1:10" x14ac:dyDescent="0.25">
      <c r="A7" s="8"/>
      <c r="B7" s="11" t="s">
        <v>2</v>
      </c>
      <c r="C7" s="12" t="s">
        <v>3</v>
      </c>
    </row>
    <row r="8" spans="1:10" x14ac:dyDescent="0.25">
      <c r="A8" s="13" t="s">
        <v>4</v>
      </c>
      <c r="B8" s="14" t="s">
        <v>84</v>
      </c>
      <c r="C8" s="15"/>
      <c r="D8" s="58" t="s">
        <v>106</v>
      </c>
    </row>
    <row r="9" spans="1:10" x14ac:dyDescent="0.25">
      <c r="A9" s="13" t="s">
        <v>5</v>
      </c>
      <c r="B9" s="14" t="s">
        <v>84</v>
      </c>
      <c r="C9" s="15"/>
      <c r="D9" s="58" t="s">
        <v>111</v>
      </c>
      <c r="J9" t="s">
        <v>112</v>
      </c>
    </row>
    <row r="10" spans="1:10" x14ac:dyDescent="0.25">
      <c r="A10" s="13" t="s">
        <v>6</v>
      </c>
      <c r="B10" s="14"/>
      <c r="C10" s="15" t="s">
        <v>84</v>
      </c>
    </row>
    <row r="11" spans="1:10" x14ac:dyDescent="0.25">
      <c r="A11" s="13" t="s">
        <v>7</v>
      </c>
      <c r="B11" s="14"/>
      <c r="C11" s="15" t="s">
        <v>84</v>
      </c>
    </row>
    <row r="12" spans="1:10" x14ac:dyDescent="0.25">
      <c r="A12" s="13" t="s">
        <v>8</v>
      </c>
      <c r="B12" s="14"/>
      <c r="C12" s="15" t="s">
        <v>84</v>
      </c>
    </row>
    <row r="13" spans="1:10" ht="15.75" thickBot="1" x14ac:dyDescent="0.3">
      <c r="A13" s="16"/>
      <c r="B13" s="17"/>
      <c r="C13" s="18"/>
    </row>
    <row r="14" spans="1:10" ht="15.75" thickBot="1" x14ac:dyDescent="0.3">
      <c r="A14" s="19"/>
      <c r="B14" s="9"/>
      <c r="C14" s="9"/>
      <c r="D14" s="9"/>
    </row>
    <row r="15" spans="1:10" x14ac:dyDescent="0.25">
      <c r="A15" s="10" t="s">
        <v>10</v>
      </c>
      <c r="B15" s="20"/>
      <c r="C15" s="4"/>
    </row>
    <row r="16" spans="1:10" x14ac:dyDescent="0.25">
      <c r="A16" s="8"/>
      <c r="B16" s="11" t="s">
        <v>2</v>
      </c>
      <c r="C16" s="12" t="s">
        <v>3</v>
      </c>
    </row>
    <row r="17" spans="1:8" x14ac:dyDescent="0.25">
      <c r="A17" s="13" t="s">
        <v>4</v>
      </c>
      <c r="B17" s="14"/>
      <c r="C17" s="15" t="s">
        <v>84</v>
      </c>
      <c r="D17" s="1"/>
    </row>
    <row r="18" spans="1:8" x14ac:dyDescent="0.25">
      <c r="A18" s="13" t="s">
        <v>5</v>
      </c>
      <c r="B18" s="14" t="s">
        <v>84</v>
      </c>
      <c r="C18" s="15"/>
    </row>
    <row r="19" spans="1:8" x14ac:dyDescent="0.25">
      <c r="A19" s="13" t="s">
        <v>6</v>
      </c>
      <c r="B19" s="14"/>
      <c r="C19" s="15" t="s">
        <v>84</v>
      </c>
    </row>
    <row r="20" spans="1:8" ht="15.75" thickBot="1" x14ac:dyDescent="0.3">
      <c r="A20" s="16" t="s">
        <v>7</v>
      </c>
      <c r="B20" s="17"/>
      <c r="C20" s="18" t="s">
        <v>84</v>
      </c>
      <c r="D20" s="1"/>
      <c r="E20" s="1"/>
      <c r="F20" s="1"/>
      <c r="G20" s="1"/>
    </row>
    <row r="21" spans="1:8" x14ac:dyDescent="0.25">
      <c r="A21" s="8"/>
      <c r="B21" s="9"/>
      <c r="C21" s="7"/>
    </row>
    <row r="22" spans="1:8" ht="15.75" thickBot="1" x14ac:dyDescent="0.3">
      <c r="A22" s="8"/>
      <c r="B22" s="9"/>
      <c r="C22" s="7"/>
    </row>
    <row r="23" spans="1:8" x14ac:dyDescent="0.25">
      <c r="A23" s="10" t="s">
        <v>11</v>
      </c>
      <c r="B23" s="20"/>
      <c r="C23" s="4"/>
    </row>
    <row r="24" spans="1:8" x14ac:dyDescent="0.25">
      <c r="A24" s="8"/>
      <c r="B24" s="11" t="s">
        <v>2</v>
      </c>
      <c r="C24" s="12" t="s">
        <v>3</v>
      </c>
    </row>
    <row r="25" spans="1:8" x14ac:dyDescent="0.25">
      <c r="A25" s="13" t="s">
        <v>4</v>
      </c>
      <c r="B25" s="14" t="s">
        <v>84</v>
      </c>
      <c r="C25" s="15"/>
      <c r="D25" s="58" t="s">
        <v>96</v>
      </c>
    </row>
    <row r="26" spans="1:8" x14ac:dyDescent="0.25">
      <c r="A26" s="13" t="s">
        <v>5</v>
      </c>
      <c r="B26" s="14" t="s">
        <v>84</v>
      </c>
      <c r="C26" s="15"/>
    </row>
    <row r="27" spans="1:8" x14ac:dyDescent="0.25">
      <c r="A27" s="13" t="s">
        <v>6</v>
      </c>
      <c r="B27" s="14"/>
      <c r="C27" s="15" t="s">
        <v>84</v>
      </c>
    </row>
    <row r="28" spans="1:8" x14ac:dyDescent="0.25">
      <c r="A28" s="13" t="s">
        <v>7</v>
      </c>
      <c r="B28" s="14" t="s">
        <v>84</v>
      </c>
      <c r="C28" s="15"/>
      <c r="D28" s="58" t="s">
        <v>97</v>
      </c>
    </row>
    <row r="29" spans="1:8" x14ac:dyDescent="0.25">
      <c r="A29" s="13" t="s">
        <v>8</v>
      </c>
      <c r="B29" s="14"/>
      <c r="C29" s="15" t="s">
        <v>84</v>
      </c>
      <c r="D29" t="s">
        <v>99</v>
      </c>
    </row>
    <row r="30" spans="1:8" x14ac:dyDescent="0.25">
      <c r="A30" s="13" t="s">
        <v>9</v>
      </c>
      <c r="B30" s="14" t="s">
        <v>84</v>
      </c>
      <c r="C30" s="15"/>
      <c r="D30" s="58" t="s">
        <v>100</v>
      </c>
      <c r="E30" s="9"/>
      <c r="F30" s="9"/>
      <c r="G30" s="21"/>
      <c r="H30" s="14"/>
    </row>
    <row r="31" spans="1:8" x14ac:dyDescent="0.25">
      <c r="A31" s="13" t="s">
        <v>12</v>
      </c>
      <c r="B31" s="14" t="s">
        <v>84</v>
      </c>
      <c r="C31" s="15"/>
      <c r="E31" s="9"/>
      <c r="F31" s="9"/>
      <c r="G31" s="21"/>
      <c r="H31" s="14"/>
    </row>
    <row r="32" spans="1:8" x14ac:dyDescent="0.25">
      <c r="A32" s="13" t="s">
        <v>13</v>
      </c>
      <c r="B32" s="14" t="s">
        <v>84</v>
      </c>
      <c r="C32" s="15"/>
      <c r="D32" s="58" t="s">
        <v>102</v>
      </c>
    </row>
    <row r="33" spans="1:17" x14ac:dyDescent="0.25">
      <c r="A33" s="13" t="s">
        <v>14</v>
      </c>
      <c r="B33" s="14" t="s">
        <v>84</v>
      </c>
      <c r="C33" s="15"/>
    </row>
    <row r="34" spans="1:17" ht="15.75" thickBot="1" x14ac:dyDescent="0.3">
      <c r="A34" s="16" t="s">
        <v>15</v>
      </c>
      <c r="B34" s="17"/>
      <c r="C34" s="18" t="s">
        <v>84</v>
      </c>
      <c r="D34" s="1"/>
      <c r="E34" s="1"/>
      <c r="F34" s="1"/>
    </row>
    <row r="35" spans="1:17" x14ac:dyDescent="0.25">
      <c r="A35" s="9"/>
      <c r="B35" s="9"/>
      <c r="C35" s="9"/>
      <c r="H35" s="14"/>
    </row>
    <row r="36" spans="1:17" x14ac:dyDescent="0.25">
      <c r="A36" s="64"/>
      <c r="B36" s="63"/>
      <c r="C36" s="24"/>
    </row>
    <row r="37" spans="1:17" ht="15.75" thickBot="1" x14ac:dyDescent="0.3">
      <c r="A37" s="278"/>
      <c r="B37" s="279"/>
      <c r="C37" s="280"/>
      <c r="D37" s="280"/>
      <c r="E37" s="280"/>
      <c r="F37" s="280"/>
      <c r="G37" s="281"/>
    </row>
    <row r="38" spans="1:17" ht="15.75" thickBot="1" x14ac:dyDescent="0.3">
      <c r="A38" s="10" t="s">
        <v>16</v>
      </c>
      <c r="B38" s="20"/>
      <c r="C38" s="81"/>
      <c r="D38" s="3"/>
      <c r="E38" s="3"/>
      <c r="F38" s="3"/>
      <c r="G38" s="3"/>
      <c r="H38" s="3"/>
      <c r="I38" s="3"/>
      <c r="J38" s="4"/>
      <c r="K38" s="3"/>
      <c r="L38" s="3"/>
      <c r="M38" s="4"/>
    </row>
    <row r="39" spans="1:17" ht="15.75" thickBot="1" x14ac:dyDescent="0.3">
      <c r="A39" s="10" t="s">
        <v>230</v>
      </c>
      <c r="B39" s="20"/>
      <c r="C39" s="3"/>
      <c r="D39" s="3"/>
      <c r="E39" s="3"/>
      <c r="F39" s="3"/>
      <c r="G39" s="119">
        <v>42736</v>
      </c>
      <c r="H39" s="151">
        <v>2016</v>
      </c>
      <c r="I39" s="130" t="s">
        <v>54</v>
      </c>
      <c r="J39" s="131" t="s">
        <v>18</v>
      </c>
      <c r="K39" s="151">
        <v>2015</v>
      </c>
      <c r="L39" s="130" t="s">
        <v>54</v>
      </c>
      <c r="M39" s="131" t="s">
        <v>18</v>
      </c>
    </row>
    <row r="40" spans="1:17" ht="15.75" thickBot="1" x14ac:dyDescent="0.3">
      <c r="A40" s="8"/>
      <c r="B40" s="11" t="s">
        <v>2</v>
      </c>
      <c r="C40" s="11" t="s">
        <v>3</v>
      </c>
      <c r="D40" s="11" t="s">
        <v>17</v>
      </c>
      <c r="E40" s="11" t="s">
        <v>18</v>
      </c>
      <c r="F40" s="24"/>
      <c r="G40" s="121" t="s">
        <v>19</v>
      </c>
      <c r="H40" s="122" t="s">
        <v>117</v>
      </c>
      <c r="I40" s="9"/>
      <c r="J40" s="7"/>
      <c r="K40" s="122" t="s">
        <v>117</v>
      </c>
      <c r="L40" s="9"/>
      <c r="M40" s="7"/>
    </row>
    <row r="41" spans="1:17" ht="15.75" thickBot="1" x14ac:dyDescent="0.3">
      <c r="A41" s="26" t="s">
        <v>20</v>
      </c>
      <c r="B41" s="14" t="s">
        <v>110</v>
      </c>
      <c r="C41" s="14"/>
      <c r="D41" s="27">
        <f>(D42+D53+D59)</f>
        <v>106181.1</v>
      </c>
      <c r="E41" s="28">
        <f>(D41/G41)*1000</f>
        <v>434.99194998750505</v>
      </c>
      <c r="F41" s="28"/>
      <c r="G41" s="120">
        <v>244099</v>
      </c>
      <c r="H41" s="132">
        <v>243978</v>
      </c>
      <c r="I41" s="141">
        <f>(I42+I53+I59)</f>
        <v>101197.6</v>
      </c>
      <c r="J41" s="146">
        <f>(I41/H41)*1000</f>
        <v>414.78166064153328</v>
      </c>
      <c r="K41" s="94">
        <v>243870</v>
      </c>
      <c r="L41" s="141">
        <f>(L42+L53+L59)</f>
        <v>101637.2</v>
      </c>
      <c r="M41" s="146">
        <f>(L41/K41)*1000</f>
        <v>416.7679501373683</v>
      </c>
    </row>
    <row r="42" spans="1:17" x14ac:dyDescent="0.25">
      <c r="A42" s="26" t="s">
        <v>60</v>
      </c>
      <c r="B42" s="14" t="s">
        <v>110</v>
      </c>
      <c r="C42" s="14"/>
      <c r="D42" s="69">
        <f>SUM(D43:D52)</f>
        <v>104923</v>
      </c>
      <c r="E42" s="29">
        <f>(D42/G41)*1000</f>
        <v>429.83789364151431</v>
      </c>
      <c r="F42" s="29"/>
      <c r="G42" s="7"/>
      <c r="H42" s="8"/>
      <c r="I42" s="142">
        <f>SUM(I44:I52)</f>
        <v>100096.5</v>
      </c>
      <c r="J42" s="146">
        <f>(I42/H41)*1000</f>
        <v>410.26854880358064</v>
      </c>
      <c r="K42" s="8"/>
      <c r="L42" s="142">
        <f>SUM(L44:L52)</f>
        <v>100542</v>
      </c>
      <c r="M42" s="146">
        <f>(L42/K41)*1000</f>
        <v>412.27703284536841</v>
      </c>
    </row>
    <row r="43" spans="1:17" x14ac:dyDescent="0.25">
      <c r="A43" s="30" t="s">
        <v>61</v>
      </c>
      <c r="B43" s="14"/>
      <c r="C43" s="14"/>
      <c r="D43" s="31"/>
      <c r="E43" s="28">
        <f>(D43/G41)*1000</f>
        <v>0</v>
      </c>
      <c r="F43" s="28"/>
      <c r="G43" s="7"/>
      <c r="H43" s="8"/>
      <c r="I43" s="143">
        <f>SUM(I44:I45)</f>
        <v>85000</v>
      </c>
      <c r="J43" s="114">
        <f>(I43/H41)*1000</f>
        <v>348.39206813729106</v>
      </c>
      <c r="K43" s="8"/>
      <c r="L43" s="143">
        <f>SUM(L44:L45)</f>
        <v>85562</v>
      </c>
      <c r="M43" s="114">
        <f>(L43/K41)*1000</f>
        <v>350.8508631648009</v>
      </c>
    </row>
    <row r="44" spans="1:17" x14ac:dyDescent="0.25">
      <c r="A44" s="30" t="s">
        <v>21</v>
      </c>
      <c r="B44" s="14"/>
      <c r="C44" s="14"/>
      <c r="D44" s="31">
        <v>19699</v>
      </c>
      <c r="E44" s="59">
        <f>(D44/G41)</f>
        <v>8.0700863174367782E-2</v>
      </c>
      <c r="F44" s="14"/>
      <c r="G44" s="7"/>
      <c r="H44" s="8"/>
      <c r="I44" s="143">
        <v>17000</v>
      </c>
      <c r="J44" s="114">
        <f>(I44/H41)*1000</f>
        <v>69.678413627458212</v>
      </c>
      <c r="K44" s="8"/>
      <c r="L44" s="143">
        <v>17279</v>
      </c>
      <c r="M44" s="114">
        <f>(L44/K41)*1000</f>
        <v>70.853323492024444</v>
      </c>
    </row>
    <row r="45" spans="1:17" x14ac:dyDescent="0.25">
      <c r="A45" s="30" t="s">
        <v>22</v>
      </c>
      <c r="B45" s="32"/>
      <c r="C45" s="14"/>
      <c r="D45" s="31">
        <v>68247</v>
      </c>
      <c r="E45" s="68">
        <f>(D45/G41)</f>
        <v>0.27958738053003085</v>
      </c>
      <c r="F45" s="14"/>
      <c r="G45" s="7"/>
      <c r="H45" s="8"/>
      <c r="I45" s="143">
        <v>68000</v>
      </c>
      <c r="J45" s="114">
        <f>(I45/H41)*1000</f>
        <v>278.71365450983285</v>
      </c>
      <c r="K45" s="8"/>
      <c r="L45" s="143">
        <v>68283</v>
      </c>
      <c r="M45" s="114">
        <f>(L45/K41)*1000</f>
        <v>279.99753967277644</v>
      </c>
    </row>
    <row r="46" spans="1:17" x14ac:dyDescent="0.25">
      <c r="A46" s="30" t="s">
        <v>62</v>
      </c>
      <c r="B46" s="14"/>
      <c r="C46" s="14"/>
      <c r="D46" s="31">
        <v>6737</v>
      </c>
      <c r="E46" s="59">
        <f>(D46/G41)*1000</f>
        <v>27.599457597122477</v>
      </c>
      <c r="F46" s="14"/>
      <c r="G46" s="7"/>
      <c r="H46" s="8"/>
      <c r="I46" s="143">
        <v>6239</v>
      </c>
      <c r="J46" s="114">
        <f>(I46/H41)*1000</f>
        <v>25.571977801277164</v>
      </c>
      <c r="K46" s="8"/>
      <c r="L46" s="143">
        <v>6389</v>
      </c>
      <c r="M46" s="114">
        <f>(L46/K41)*1000</f>
        <v>26.198384385123219</v>
      </c>
    </row>
    <row r="47" spans="1:17" x14ac:dyDescent="0.25">
      <c r="A47" s="30" t="s">
        <v>63</v>
      </c>
      <c r="B47" s="14"/>
      <c r="C47" s="14"/>
      <c r="D47" s="31">
        <v>5463</v>
      </c>
      <c r="E47" s="59">
        <f>(D47/G41)*1000</f>
        <v>22.380263745447547</v>
      </c>
      <c r="F47" s="14"/>
      <c r="G47" s="7"/>
      <c r="H47" s="8"/>
      <c r="I47" s="143">
        <v>4190</v>
      </c>
      <c r="J47" s="114">
        <f>(I47/H41)*1000</f>
        <v>17.17367959406176</v>
      </c>
      <c r="K47" s="8"/>
      <c r="L47" s="143">
        <v>4073</v>
      </c>
      <c r="M47" s="114">
        <f>(L47/K41)*1000</f>
        <v>16.701521302333212</v>
      </c>
    </row>
    <row r="48" spans="1:17" x14ac:dyDescent="0.25">
      <c r="A48" s="30" t="s">
        <v>64</v>
      </c>
      <c r="B48" s="14"/>
      <c r="C48" s="14"/>
      <c r="D48" s="31">
        <v>3566</v>
      </c>
      <c r="E48" s="59">
        <f>(D48/G41)*1000</f>
        <v>14.608826746524976</v>
      </c>
      <c r="F48" s="14"/>
      <c r="G48" s="12"/>
      <c r="H48" s="133"/>
      <c r="I48" s="143">
        <v>3513</v>
      </c>
      <c r="J48" s="114">
        <f>(I48/H41)*1000</f>
        <v>14.398839239603571</v>
      </c>
      <c r="K48" s="133"/>
      <c r="L48" s="143">
        <v>3348</v>
      </c>
      <c r="M48" s="114">
        <f>(L48/K41)*1000</f>
        <v>13.728625907245663</v>
      </c>
      <c r="Q48" s="139"/>
    </row>
    <row r="49" spans="1:17" x14ac:dyDescent="0.25">
      <c r="A49" s="30" t="s">
        <v>23</v>
      </c>
      <c r="B49" s="14"/>
      <c r="C49" s="14"/>
      <c r="D49" s="31"/>
      <c r="E49" s="14"/>
      <c r="F49" s="14"/>
      <c r="G49" s="12"/>
      <c r="H49" s="8"/>
      <c r="I49" s="144"/>
      <c r="J49" s="114"/>
      <c r="K49" s="8"/>
      <c r="L49" s="144"/>
      <c r="M49" s="114"/>
      <c r="Q49" s="11"/>
    </row>
    <row r="50" spans="1:17" x14ac:dyDescent="0.25">
      <c r="A50" s="30" t="s">
        <v>24</v>
      </c>
      <c r="B50" s="14"/>
      <c r="C50" s="14"/>
      <c r="D50" s="31"/>
      <c r="E50" s="14"/>
      <c r="F50" s="14"/>
      <c r="G50" s="12"/>
      <c r="H50" s="8"/>
      <c r="I50" s="144"/>
      <c r="J50" s="114"/>
      <c r="K50" s="8"/>
      <c r="L50" s="144"/>
      <c r="M50" s="114"/>
      <c r="Q50" s="140"/>
    </row>
    <row r="51" spans="1:17" x14ac:dyDescent="0.25">
      <c r="A51" s="30" t="s">
        <v>57</v>
      </c>
      <c r="B51" s="14"/>
      <c r="C51" s="14"/>
      <c r="D51" s="31">
        <v>177</v>
      </c>
      <c r="E51" s="59">
        <f>(D51/G41)*1000</f>
        <v>0.7251156293143356</v>
      </c>
      <c r="F51" s="14"/>
      <c r="G51" s="12"/>
      <c r="H51" s="8"/>
      <c r="I51" s="144">
        <v>185.5</v>
      </c>
      <c r="J51" s="114">
        <f>(I51/H41)*1000</f>
        <v>0.76031445458197044</v>
      </c>
      <c r="K51" s="8"/>
      <c r="L51" s="144">
        <v>295</v>
      </c>
      <c r="M51" s="114">
        <f>(L51/K41)*1000</f>
        <v>1.2096608848976913</v>
      </c>
    </row>
    <row r="52" spans="1:17" x14ac:dyDescent="0.25">
      <c r="A52" s="30" t="s">
        <v>65</v>
      </c>
      <c r="B52" s="14"/>
      <c r="C52" s="14"/>
      <c r="D52" s="31">
        <v>1034</v>
      </c>
      <c r="E52" s="59">
        <f>(D52/G41)*1000</f>
        <v>4.2359862187063442</v>
      </c>
      <c r="F52" s="14"/>
      <c r="G52" s="7"/>
      <c r="H52" s="8"/>
      <c r="I52" s="145">
        <v>969</v>
      </c>
      <c r="J52" s="114">
        <f>(I52/H41)*1000</f>
        <v>3.9716695767651182</v>
      </c>
      <c r="K52" s="8"/>
      <c r="L52" s="145">
        <v>875</v>
      </c>
      <c r="M52" s="114">
        <f>(L52/K41)*1000</f>
        <v>3.5879772009677287</v>
      </c>
    </row>
    <row r="53" spans="1:17" x14ac:dyDescent="0.25">
      <c r="A53" s="26" t="s">
        <v>161</v>
      </c>
      <c r="B53" s="14" t="s">
        <v>110</v>
      </c>
      <c r="C53" s="14"/>
      <c r="D53" s="69">
        <f>SUM(D54:D58)</f>
        <v>1258.0999999999999</v>
      </c>
      <c r="E53" s="29">
        <f>(D53/G41)*1000</f>
        <v>5.1540563459907656</v>
      </c>
      <c r="F53" s="33"/>
      <c r="G53" s="7"/>
      <c r="H53" s="8"/>
      <c r="I53" s="142">
        <f>SUM(I54:I58)</f>
        <v>1101.0999999999999</v>
      </c>
      <c r="J53" s="146">
        <f>(I53/H41)*1000</f>
        <v>4.5131118379526018</v>
      </c>
      <c r="K53" s="8"/>
      <c r="L53" s="142">
        <f>SUM(L54:L58)</f>
        <v>1095.2</v>
      </c>
      <c r="M53" s="146">
        <f>(L53/K41)*1000</f>
        <v>4.4909172919998364</v>
      </c>
    </row>
    <row r="54" spans="1:17" x14ac:dyDescent="0.25">
      <c r="A54" s="30" t="s">
        <v>162</v>
      </c>
      <c r="B54" s="14"/>
      <c r="C54" s="14"/>
      <c r="D54" s="31"/>
      <c r="E54" s="14"/>
      <c r="F54" s="14"/>
      <c r="G54" s="7"/>
      <c r="H54" s="8"/>
      <c r="I54" s="144"/>
      <c r="J54" s="7"/>
      <c r="K54" s="8"/>
      <c r="L54" s="144"/>
      <c r="M54" s="7"/>
    </row>
    <row r="55" spans="1:17" x14ac:dyDescent="0.25">
      <c r="A55" s="30" t="s">
        <v>25</v>
      </c>
      <c r="B55" s="14"/>
      <c r="C55" s="14"/>
      <c r="D55" s="31"/>
      <c r="E55" s="14"/>
      <c r="F55" s="14"/>
      <c r="G55" s="7"/>
      <c r="H55" s="8"/>
      <c r="I55" s="144"/>
      <c r="J55" s="7"/>
      <c r="K55" s="8"/>
      <c r="L55" s="144"/>
      <c r="M55" s="7"/>
    </row>
    <row r="56" spans="1:17" x14ac:dyDescent="0.25">
      <c r="A56" s="30" t="s">
        <v>66</v>
      </c>
      <c r="B56" s="14"/>
      <c r="C56" s="14"/>
      <c r="D56" s="31">
        <v>1247</v>
      </c>
      <c r="E56" s="14"/>
      <c r="F56" s="14"/>
      <c r="G56" s="7"/>
      <c r="H56" s="8"/>
      <c r="I56" s="143">
        <v>1090</v>
      </c>
      <c r="J56" s="7"/>
      <c r="K56" s="8"/>
      <c r="L56" s="143">
        <v>1084</v>
      </c>
      <c r="M56" s="7"/>
    </row>
    <row r="57" spans="1:17" x14ac:dyDescent="0.25">
      <c r="A57" s="30" t="s">
        <v>163</v>
      </c>
      <c r="B57" s="14"/>
      <c r="C57" s="14"/>
      <c r="D57" s="31"/>
      <c r="E57" s="14"/>
      <c r="F57" s="14"/>
      <c r="G57" s="7"/>
      <c r="H57" s="8"/>
      <c r="I57" s="144"/>
      <c r="J57" s="7"/>
      <c r="K57" s="8"/>
      <c r="L57" s="144"/>
      <c r="M57" s="7"/>
    </row>
    <row r="58" spans="1:17" x14ac:dyDescent="0.25">
      <c r="A58" s="30" t="s">
        <v>67</v>
      </c>
      <c r="B58" s="14"/>
      <c r="C58" s="14"/>
      <c r="D58" s="31">
        <v>11.1</v>
      </c>
      <c r="E58" s="14"/>
      <c r="F58" s="14"/>
      <c r="G58" s="7"/>
      <c r="H58" s="8"/>
      <c r="I58" s="144">
        <v>11.1</v>
      </c>
      <c r="J58" s="7"/>
      <c r="K58" s="8"/>
      <c r="L58" s="144">
        <v>11.2</v>
      </c>
      <c r="M58" s="7"/>
    </row>
    <row r="59" spans="1:17" x14ac:dyDescent="0.25">
      <c r="A59" s="26" t="s">
        <v>26</v>
      </c>
      <c r="B59" s="14" t="s">
        <v>110</v>
      </c>
      <c r="C59" s="14"/>
      <c r="D59" s="69">
        <f>SUM(D60:D62)</f>
        <v>0</v>
      </c>
      <c r="E59" s="29">
        <f>(D59/G41)*1000</f>
        <v>0</v>
      </c>
      <c r="F59" s="34"/>
      <c r="G59" s="7"/>
      <c r="H59" s="8"/>
      <c r="I59" s="9"/>
      <c r="J59" s="7"/>
      <c r="K59" s="8"/>
      <c r="L59" s="9"/>
      <c r="M59" s="7"/>
    </row>
    <row r="60" spans="1:17" x14ac:dyDescent="0.25">
      <c r="A60" s="35" t="s">
        <v>27</v>
      </c>
      <c r="B60" s="14"/>
      <c r="C60" s="14"/>
      <c r="D60" s="31"/>
      <c r="E60" s="14"/>
      <c r="F60" s="9"/>
      <c r="G60" s="7"/>
      <c r="H60" s="8"/>
      <c r="I60" s="9"/>
      <c r="J60" s="7"/>
      <c r="K60" s="8"/>
      <c r="L60" s="9"/>
      <c r="M60" s="7"/>
    </row>
    <row r="61" spans="1:17" x14ac:dyDescent="0.25">
      <c r="A61" s="35" t="s">
        <v>58</v>
      </c>
      <c r="B61" s="14"/>
      <c r="C61" s="14"/>
      <c r="D61" s="31"/>
      <c r="E61" s="14"/>
      <c r="F61" s="9"/>
      <c r="G61" s="7"/>
      <c r="H61" s="8"/>
      <c r="I61" s="9"/>
      <c r="J61" s="7"/>
      <c r="K61" s="8"/>
      <c r="L61" s="9"/>
      <c r="M61" s="7"/>
    </row>
    <row r="62" spans="1:17" x14ac:dyDescent="0.25">
      <c r="A62" s="272" t="s">
        <v>59</v>
      </c>
      <c r="B62" s="273"/>
      <c r="C62" s="273"/>
      <c r="D62" s="274"/>
      <c r="E62" s="273"/>
      <c r="F62" s="275"/>
      <c r="G62" s="276"/>
      <c r="H62" s="277"/>
      <c r="I62" s="275"/>
      <c r="J62" s="276"/>
      <c r="K62" s="277"/>
      <c r="L62" s="275"/>
      <c r="M62" s="276"/>
    </row>
    <row r="63" spans="1:17" ht="15.75" thickBot="1" x14ac:dyDescent="0.3">
      <c r="A63" s="282" t="s">
        <v>111</v>
      </c>
      <c r="B63" s="17"/>
      <c r="C63" s="17"/>
      <c r="D63" s="127"/>
      <c r="E63" s="43"/>
      <c r="F63" s="43"/>
      <c r="G63" s="43"/>
      <c r="H63" s="283"/>
      <c r="I63" s="43"/>
      <c r="J63" s="43"/>
      <c r="K63" s="43"/>
      <c r="L63" s="43"/>
      <c r="M63" s="44"/>
    </row>
    <row r="64" spans="1:17" ht="15.75" thickBot="1" x14ac:dyDescent="0.3">
      <c r="A64" s="35"/>
      <c r="B64" s="14"/>
      <c r="C64" s="14"/>
      <c r="D64" s="31"/>
      <c r="E64" s="9"/>
      <c r="F64" s="9"/>
      <c r="G64" s="9"/>
      <c r="H64" s="9"/>
      <c r="I64" s="9"/>
      <c r="J64" s="9"/>
    </row>
    <row r="65" spans="1:11" x14ac:dyDescent="0.25">
      <c r="A65" s="284" t="s">
        <v>68</v>
      </c>
      <c r="B65" s="130" t="s">
        <v>2</v>
      </c>
      <c r="C65" s="130" t="s">
        <v>3</v>
      </c>
      <c r="D65" s="285"/>
      <c r="E65" s="3"/>
      <c r="F65" s="3"/>
      <c r="G65" s="4"/>
      <c r="H65" s="9"/>
      <c r="I65" s="9"/>
      <c r="J65" s="9"/>
    </row>
    <row r="66" spans="1:11" ht="15.75" thickBot="1" x14ac:dyDescent="0.3">
      <c r="A66" s="16"/>
      <c r="B66" s="17" t="s">
        <v>110</v>
      </c>
      <c r="C66" s="17"/>
      <c r="D66" s="288" t="s">
        <v>168</v>
      </c>
      <c r="E66" s="43"/>
      <c r="F66" s="43"/>
      <c r="G66" s="44"/>
      <c r="H66" s="9"/>
      <c r="I66" s="9"/>
      <c r="J66" s="9"/>
    </row>
    <row r="67" spans="1:11" x14ac:dyDescent="0.25">
      <c r="A67" s="26" t="s">
        <v>69</v>
      </c>
      <c r="B67" s="11" t="s">
        <v>2</v>
      </c>
      <c r="C67" s="11" t="s">
        <v>3</v>
      </c>
      <c r="D67" s="14"/>
      <c r="E67" s="9"/>
      <c r="F67" s="9"/>
      <c r="G67" s="7"/>
      <c r="H67" s="9"/>
      <c r="I67" s="9"/>
      <c r="J67" s="9"/>
    </row>
    <row r="68" spans="1:11" x14ac:dyDescent="0.25">
      <c r="A68" s="13"/>
      <c r="B68" s="14"/>
      <c r="C68" s="14" t="s">
        <v>84</v>
      </c>
      <c r="D68" s="9"/>
      <c r="E68" s="9"/>
      <c r="F68" s="9"/>
      <c r="G68" s="7"/>
      <c r="H68" s="9"/>
      <c r="I68" s="9"/>
      <c r="J68" s="9"/>
    </row>
    <row r="69" spans="1:11" ht="15.75" thickBot="1" x14ac:dyDescent="0.3">
      <c r="A69" s="13"/>
      <c r="B69" s="14"/>
      <c r="C69" s="14"/>
      <c r="D69" s="9"/>
      <c r="E69" s="9"/>
      <c r="F69" s="9"/>
      <c r="G69" s="7"/>
      <c r="H69" s="9"/>
      <c r="I69" s="9"/>
      <c r="J69" s="9"/>
    </row>
    <row r="70" spans="1:11" x14ac:dyDescent="0.25">
      <c r="A70" s="284" t="s">
        <v>113</v>
      </c>
      <c r="B70" s="71" t="s">
        <v>84</v>
      </c>
      <c r="C70" s="71"/>
      <c r="D70" s="286" t="s">
        <v>116</v>
      </c>
      <c r="E70" s="81" t="s">
        <v>28</v>
      </c>
      <c r="F70" s="81" t="s">
        <v>115</v>
      </c>
      <c r="G70" s="4"/>
      <c r="H70" s="9"/>
      <c r="I70" s="9"/>
      <c r="J70" s="9"/>
      <c r="K70" s="9"/>
    </row>
    <row r="71" spans="1:11" x14ac:dyDescent="0.25">
      <c r="A71" s="13" t="s">
        <v>29</v>
      </c>
      <c r="B71" s="14"/>
      <c r="C71" s="14"/>
      <c r="D71" s="31">
        <f>SUM(D72:D77)</f>
        <v>16129</v>
      </c>
      <c r="E71" s="78">
        <f>(F71/D71)</f>
        <v>15.126666253332507</v>
      </c>
      <c r="F71" s="38">
        <v>243978</v>
      </c>
      <c r="G71" s="7"/>
      <c r="H71" s="9"/>
      <c r="I71" s="9"/>
      <c r="J71" s="9"/>
    </row>
    <row r="72" spans="1:11" x14ac:dyDescent="0.25">
      <c r="A72" s="13" t="s">
        <v>114</v>
      </c>
      <c r="B72" s="14"/>
      <c r="C72" s="14"/>
      <c r="D72" s="40">
        <v>5883</v>
      </c>
      <c r="E72" s="78">
        <f>(F71/D72)</f>
        <v>41.471698113207545</v>
      </c>
      <c r="F72" s="38"/>
      <c r="G72" s="7"/>
      <c r="H72" s="9"/>
      <c r="I72" s="9"/>
      <c r="J72" s="9"/>
    </row>
    <row r="73" spans="1:11" x14ac:dyDescent="0.25">
      <c r="A73" s="13" t="s">
        <v>71</v>
      </c>
      <c r="B73" s="14"/>
      <c r="C73" s="14"/>
      <c r="D73" s="31">
        <v>1216</v>
      </c>
      <c r="E73" s="40">
        <f>(F71/D73)</f>
        <v>200.63980263157896</v>
      </c>
      <c r="F73" s="38"/>
      <c r="G73" s="7"/>
      <c r="H73" s="9"/>
      <c r="I73" s="9"/>
      <c r="J73" s="9"/>
    </row>
    <row r="74" spans="1:11" x14ac:dyDescent="0.25">
      <c r="A74" s="13" t="s">
        <v>72</v>
      </c>
      <c r="B74" s="14"/>
      <c r="C74" s="14"/>
      <c r="D74" s="149">
        <v>7167</v>
      </c>
      <c r="E74" s="78">
        <f>(F71/D74)</f>
        <v>34.041858518208457</v>
      </c>
      <c r="F74" s="38"/>
      <c r="G74" s="7"/>
      <c r="H74" s="150" t="s">
        <v>167</v>
      </c>
      <c r="I74" s="9"/>
      <c r="J74" s="9"/>
    </row>
    <row r="75" spans="1:11" x14ac:dyDescent="0.25">
      <c r="A75" s="13" t="s">
        <v>76</v>
      </c>
      <c r="B75" s="14"/>
      <c r="C75" s="14"/>
      <c r="D75" s="31">
        <v>642</v>
      </c>
      <c r="E75" s="78">
        <f>(F71/D75)</f>
        <v>380.02803738317755</v>
      </c>
      <c r="F75" s="39"/>
      <c r="G75" s="7"/>
      <c r="H75" s="9"/>
      <c r="I75" s="9"/>
      <c r="J75" s="9"/>
    </row>
    <row r="76" spans="1:11" x14ac:dyDescent="0.25">
      <c r="A76" s="13" t="s">
        <v>73</v>
      </c>
      <c r="B76" s="14"/>
      <c r="C76" s="14"/>
      <c r="D76" s="31"/>
      <c r="E76" s="117" t="e">
        <f>(F71/D76)</f>
        <v>#DIV/0!</v>
      </c>
      <c r="F76" s="37"/>
      <c r="G76" s="7"/>
      <c r="H76" s="9"/>
      <c r="I76" s="9"/>
      <c r="J76" s="9"/>
    </row>
    <row r="77" spans="1:11" ht="15.75" thickBot="1" x14ac:dyDescent="0.3">
      <c r="A77" s="16" t="s">
        <v>82</v>
      </c>
      <c r="B77" s="17" t="s">
        <v>105</v>
      </c>
      <c r="C77" s="17"/>
      <c r="D77" s="287">
        <v>1221</v>
      </c>
      <c r="E77" s="228">
        <f>(F71/D77)</f>
        <v>199.81818181818181</v>
      </c>
      <c r="F77" s="43"/>
      <c r="G77" s="44"/>
      <c r="H77" s="9"/>
      <c r="I77" s="9"/>
      <c r="J77" s="9"/>
    </row>
    <row r="78" spans="1:11" x14ac:dyDescent="0.25">
      <c r="A78" s="270" t="s">
        <v>225</v>
      </c>
      <c r="B78" s="14"/>
      <c r="C78" s="14" t="s">
        <v>84</v>
      </c>
      <c r="D78" s="118"/>
      <c r="E78" s="28"/>
      <c r="F78" s="9"/>
      <c r="G78" s="7"/>
      <c r="H78" s="9"/>
      <c r="I78" s="9"/>
      <c r="J78" s="9"/>
    </row>
    <row r="79" spans="1:11" x14ac:dyDescent="0.25">
      <c r="A79" s="26" t="s">
        <v>226</v>
      </c>
      <c r="B79" s="11"/>
      <c r="C79" s="11" t="s">
        <v>110</v>
      </c>
      <c r="D79" s="38"/>
      <c r="E79" s="9"/>
      <c r="F79" s="9"/>
      <c r="G79" s="7"/>
      <c r="H79" s="9"/>
      <c r="I79" s="9"/>
      <c r="J79" s="9"/>
    </row>
    <row r="80" spans="1:11" x14ac:dyDescent="0.25">
      <c r="A80" s="26" t="s">
        <v>227</v>
      </c>
      <c r="B80" s="11" t="s">
        <v>84</v>
      </c>
      <c r="C80" s="11"/>
      <c r="D80" s="9"/>
      <c r="E80" s="9" t="s">
        <v>103</v>
      </c>
      <c r="F80" s="9"/>
      <c r="G80" s="7"/>
      <c r="H80" s="138" t="s">
        <v>104</v>
      </c>
      <c r="I80" s="9"/>
      <c r="J80" s="9"/>
    </row>
    <row r="81" spans="1:10" x14ac:dyDescent="0.25">
      <c r="A81" s="13"/>
      <c r="B81" s="14"/>
      <c r="C81" s="14"/>
      <c r="D81" s="9"/>
      <c r="E81" s="9"/>
      <c r="F81" s="9"/>
      <c r="G81" s="7"/>
      <c r="H81" s="9"/>
      <c r="I81" s="9"/>
      <c r="J81" s="9"/>
    </row>
    <row r="82" spans="1:10" x14ac:dyDescent="0.25">
      <c r="A82" s="26" t="s">
        <v>228</v>
      </c>
      <c r="B82" s="14" t="s">
        <v>84</v>
      </c>
      <c r="C82" s="14"/>
      <c r="D82" s="66">
        <f>(H94/D83)</f>
        <v>81366.333333333328</v>
      </c>
      <c r="E82" s="41"/>
      <c r="F82" s="41"/>
      <c r="G82" s="7"/>
      <c r="H82" s="9"/>
      <c r="I82" s="9"/>
      <c r="J82" s="9"/>
    </row>
    <row r="83" spans="1:10" x14ac:dyDescent="0.25">
      <c r="A83" s="13" t="s">
        <v>56</v>
      </c>
      <c r="B83" s="11"/>
      <c r="C83" s="14"/>
      <c r="D83" s="14">
        <v>3</v>
      </c>
      <c r="E83" s="9"/>
      <c r="F83" s="9"/>
      <c r="G83" s="7"/>
      <c r="H83" s="9"/>
      <c r="I83" s="9"/>
      <c r="J83" s="9"/>
    </row>
    <row r="84" spans="1:10" ht="15.75" thickBot="1" x14ac:dyDescent="0.3">
      <c r="A84" s="42" t="s">
        <v>231</v>
      </c>
      <c r="B84" s="17" t="s">
        <v>110</v>
      </c>
      <c r="C84" s="17"/>
      <c r="D84" s="43">
        <v>8423</v>
      </c>
      <c r="E84" s="43"/>
      <c r="F84" s="43"/>
      <c r="G84" s="44"/>
      <c r="H84" s="9"/>
      <c r="I84" s="9"/>
      <c r="J84" s="9"/>
    </row>
    <row r="85" spans="1:10" ht="15.75" thickBot="1" x14ac:dyDescent="0.3">
      <c r="A85" s="26"/>
      <c r="B85" s="14"/>
      <c r="C85" s="14"/>
      <c r="D85" s="9"/>
      <c r="E85" s="9"/>
      <c r="F85" s="9"/>
      <c r="G85" s="9"/>
      <c r="H85" s="9"/>
      <c r="I85" s="9"/>
      <c r="J85" s="9"/>
    </row>
    <row r="86" spans="1:10" x14ac:dyDescent="0.25">
      <c r="A86" s="10" t="s">
        <v>169</v>
      </c>
      <c r="B86" s="71"/>
      <c r="C86" s="71"/>
      <c r="D86" s="3"/>
      <c r="E86" s="3"/>
      <c r="F86" s="3"/>
      <c r="G86" s="4"/>
      <c r="H86" s="152" t="s">
        <v>171</v>
      </c>
    </row>
    <row r="87" spans="1:10" x14ac:dyDescent="0.25">
      <c r="A87" s="8"/>
      <c r="B87" s="11" t="s">
        <v>2</v>
      </c>
      <c r="C87" s="11" t="s">
        <v>3</v>
      </c>
      <c r="D87" s="24" t="s">
        <v>17</v>
      </c>
      <c r="E87" s="11" t="s">
        <v>30</v>
      </c>
      <c r="F87" s="9"/>
      <c r="G87" s="7"/>
      <c r="H87" s="58" t="s">
        <v>111</v>
      </c>
    </row>
    <row r="88" spans="1:10" x14ac:dyDescent="0.25">
      <c r="A88" s="30" t="s">
        <v>31</v>
      </c>
      <c r="B88" s="14" t="s">
        <v>84</v>
      </c>
      <c r="C88" s="14"/>
      <c r="D88" s="38">
        <v>19751</v>
      </c>
      <c r="E88" s="123">
        <f>(D88/182143)</f>
        <v>0.10843677769664495</v>
      </c>
      <c r="F88" s="45"/>
      <c r="G88" s="7"/>
    </row>
    <row r="89" spans="1:10" x14ac:dyDescent="0.25">
      <c r="A89" s="30" t="s">
        <v>32</v>
      </c>
      <c r="B89" s="9"/>
      <c r="C89" s="14"/>
      <c r="D89" s="41"/>
      <c r="E89" s="14"/>
      <c r="F89" s="9"/>
      <c r="G89" s="7"/>
    </row>
    <row r="90" spans="1:10" x14ac:dyDescent="0.25">
      <c r="A90" s="30" t="s">
        <v>33</v>
      </c>
      <c r="B90" s="14"/>
      <c r="C90" s="14"/>
      <c r="D90" s="38"/>
      <c r="E90" s="124">
        <f>(D90/204621)</f>
        <v>0</v>
      </c>
      <c r="F90" s="45"/>
      <c r="G90" s="7"/>
    </row>
    <row r="91" spans="1:10" ht="15.75" thickBot="1" x14ac:dyDescent="0.3">
      <c r="A91" s="47" t="s">
        <v>34</v>
      </c>
      <c r="B91" s="17" t="s">
        <v>84</v>
      </c>
      <c r="C91" s="17"/>
      <c r="D91" s="88">
        <v>8237</v>
      </c>
      <c r="E91" s="125">
        <f>(17300/182413)</f>
        <v>9.483973181735951E-2</v>
      </c>
      <c r="F91" s="43"/>
      <c r="G91" s="44"/>
    </row>
    <row r="92" spans="1:10" ht="15.75" thickBot="1" x14ac:dyDescent="0.3">
      <c r="A92" s="46" t="s">
        <v>170</v>
      </c>
      <c r="B92" s="14"/>
      <c r="C92" s="14"/>
      <c r="D92" s="41"/>
      <c r="E92" s="9"/>
      <c r="F92" s="9"/>
      <c r="G92" s="9"/>
    </row>
    <row r="93" spans="1:10" ht="15.75" thickBot="1" x14ac:dyDescent="0.3">
      <c r="A93" s="46"/>
      <c r="B93" s="14"/>
      <c r="C93" s="14"/>
      <c r="D93" s="90"/>
      <c r="E93" s="91">
        <v>2015</v>
      </c>
      <c r="F93" s="91"/>
      <c r="G93" s="91">
        <v>2016</v>
      </c>
      <c r="H93" s="91">
        <v>2017</v>
      </c>
      <c r="I93" s="92"/>
    </row>
    <row r="94" spans="1:10" ht="15.75" thickBot="1" x14ac:dyDescent="0.3">
      <c r="A94" s="49"/>
      <c r="D94" s="93" t="s">
        <v>35</v>
      </c>
      <c r="E94" s="94">
        <v>243870</v>
      </c>
      <c r="F94" s="94"/>
      <c r="G94" s="95">
        <v>243978</v>
      </c>
      <c r="H94" s="96">
        <v>244099</v>
      </c>
      <c r="I94" s="97"/>
    </row>
    <row r="95" spans="1:10" ht="15.75" thickBot="1" x14ac:dyDescent="0.3">
      <c r="A95" s="10" t="s">
        <v>36</v>
      </c>
      <c r="B95" s="3"/>
      <c r="C95" s="3"/>
      <c r="D95" s="8"/>
      <c r="E95" s="9"/>
      <c r="F95" s="9"/>
      <c r="G95" s="7"/>
      <c r="H95" s="101"/>
      <c r="I95" s="7"/>
    </row>
    <row r="96" spans="1:10" ht="15.75" thickBot="1" x14ac:dyDescent="0.3">
      <c r="A96" s="50"/>
      <c r="B96" s="108" t="s">
        <v>2</v>
      </c>
      <c r="C96" s="91" t="s">
        <v>3</v>
      </c>
      <c r="D96" s="108" t="s">
        <v>37</v>
      </c>
      <c r="E96" s="91" t="s">
        <v>38</v>
      </c>
      <c r="F96" s="92" t="s">
        <v>39</v>
      </c>
      <c r="G96" s="92" t="s">
        <v>40</v>
      </c>
      <c r="H96" s="109" t="s">
        <v>55</v>
      </c>
      <c r="I96" s="110" t="s">
        <v>79</v>
      </c>
    </row>
    <row r="97" spans="1:10" x14ac:dyDescent="0.25">
      <c r="A97" s="26" t="s">
        <v>41</v>
      </c>
      <c r="B97" s="14" t="s">
        <v>110</v>
      </c>
      <c r="C97" s="9"/>
      <c r="D97" s="98">
        <f>SUM(D98:D100)</f>
        <v>19454000</v>
      </c>
      <c r="E97" s="60">
        <f>SUM(E98:E100)</f>
        <v>19054000</v>
      </c>
      <c r="F97" s="51">
        <f>(D97/E94)</f>
        <v>79.772009677287073</v>
      </c>
      <c r="G97" s="61">
        <f>(E97/G94)</f>
        <v>78.097205485740517</v>
      </c>
      <c r="H97" s="102">
        <f>(I97/H94)</f>
        <v>84.986009774722547</v>
      </c>
      <c r="I97" s="77">
        <f>SUM(I98:I100)</f>
        <v>20745000</v>
      </c>
      <c r="J97" s="25"/>
    </row>
    <row r="98" spans="1:10" x14ac:dyDescent="0.25">
      <c r="A98" s="50" t="s">
        <v>42</v>
      </c>
      <c r="B98" s="14"/>
      <c r="C98" s="9"/>
      <c r="D98" s="99">
        <v>12454000</v>
      </c>
      <c r="E98" s="38">
        <v>12415000</v>
      </c>
      <c r="F98" s="65">
        <f>(D98/E94)</f>
        <v>51.068192069545248</v>
      </c>
      <c r="G98" s="76">
        <f>(E98/G94)</f>
        <v>50.885735599111392</v>
      </c>
      <c r="H98" s="76">
        <f>(I98/H94)</f>
        <v>52.585221569936785</v>
      </c>
      <c r="I98" s="74">
        <v>12836000</v>
      </c>
    </row>
    <row r="99" spans="1:10" x14ac:dyDescent="0.25">
      <c r="A99" s="50" t="s">
        <v>43</v>
      </c>
      <c r="B99" s="14"/>
      <c r="C99" s="9"/>
      <c r="D99" s="99"/>
      <c r="E99" s="38"/>
      <c r="F99" s="65">
        <f>(D99/E94)</f>
        <v>0</v>
      </c>
      <c r="G99" s="76">
        <f>(E99/G94)</f>
        <v>0</v>
      </c>
      <c r="H99" s="103">
        <f>(I99/H94)</f>
        <v>0</v>
      </c>
      <c r="I99" s="74"/>
    </row>
    <row r="100" spans="1:10" x14ac:dyDescent="0.25">
      <c r="A100" s="50" t="s">
        <v>44</v>
      </c>
      <c r="B100" s="14"/>
      <c r="C100" s="9"/>
      <c r="D100" s="99">
        <v>7000000</v>
      </c>
      <c r="E100" s="38">
        <v>6639000</v>
      </c>
      <c r="F100" s="65">
        <f>(D100/E94)</f>
        <v>28.703817607741829</v>
      </c>
      <c r="G100" s="76">
        <f>(E100/G94)</f>
        <v>27.211469886629121</v>
      </c>
      <c r="H100" s="111">
        <f>(I100/H94)</f>
        <v>32.400788204785762</v>
      </c>
      <c r="I100" s="74">
        <v>7909000</v>
      </c>
    </row>
    <row r="101" spans="1:10" x14ac:dyDescent="0.25">
      <c r="A101" s="26" t="s">
        <v>45</v>
      </c>
      <c r="B101" s="14" t="s">
        <v>110</v>
      </c>
      <c r="C101" s="9"/>
      <c r="D101" s="98">
        <f>SUM(D102:D103)</f>
        <v>12131000</v>
      </c>
      <c r="E101" s="60">
        <f>SUM(E102:E103)</f>
        <v>12753000</v>
      </c>
      <c r="F101" s="51">
        <f>(D101/E94)</f>
        <v>49.743715914216594</v>
      </c>
      <c r="G101" s="61">
        <f>(E101/G94)</f>
        <v>52.271106411233802</v>
      </c>
      <c r="H101" s="102">
        <f>(I101/H94)</f>
        <v>47.882211725570365</v>
      </c>
      <c r="I101" s="75">
        <f>SUM(I102:I103)</f>
        <v>11688000</v>
      </c>
    </row>
    <row r="102" spans="1:10" x14ac:dyDescent="0.25">
      <c r="A102" s="50" t="s">
        <v>46</v>
      </c>
      <c r="B102" s="14"/>
      <c r="C102" s="9"/>
      <c r="D102" s="99">
        <v>10968000</v>
      </c>
      <c r="E102" s="38">
        <v>11506000</v>
      </c>
      <c r="F102" s="52">
        <f>(D102/E94)</f>
        <v>44.974781645958913</v>
      </c>
      <c r="G102" s="114">
        <f>(E102/G94)</f>
        <v>47.159989835149069</v>
      </c>
      <c r="H102" s="111">
        <f>(I102/H94)</f>
        <v>42.75314524025088</v>
      </c>
      <c r="I102" s="74">
        <v>10436000</v>
      </c>
    </row>
    <row r="103" spans="1:10" x14ac:dyDescent="0.25">
      <c r="A103" s="50" t="s">
        <v>47</v>
      </c>
      <c r="B103" s="14"/>
      <c r="C103" s="9"/>
      <c r="D103" s="105">
        <v>1163000</v>
      </c>
      <c r="E103" s="113">
        <v>1247000</v>
      </c>
      <c r="F103" s="106">
        <f>(D103/E94)</f>
        <v>4.7689342682576781</v>
      </c>
      <c r="G103" s="115">
        <f>(E103/G94)</f>
        <v>5.1111165760847292</v>
      </c>
      <c r="H103" s="112">
        <f>(I103/H94)</f>
        <v>5.1290664853194814</v>
      </c>
      <c r="I103" s="107">
        <v>1252000</v>
      </c>
    </row>
    <row r="104" spans="1:10" x14ac:dyDescent="0.25">
      <c r="A104" s="26" t="s">
        <v>48</v>
      </c>
      <c r="B104" s="14"/>
      <c r="C104" s="9" t="s">
        <v>110</v>
      </c>
      <c r="D104" s="8"/>
      <c r="E104" s="53"/>
      <c r="F104" s="53"/>
      <c r="G104" s="7"/>
      <c r="H104" s="103"/>
      <c r="I104" s="7"/>
    </row>
    <row r="105" spans="1:10" x14ac:dyDescent="0.25">
      <c r="A105" s="26" t="s">
        <v>49</v>
      </c>
      <c r="B105" s="14"/>
      <c r="C105" s="9" t="s">
        <v>110</v>
      </c>
      <c r="D105" s="8"/>
      <c r="E105" s="53"/>
      <c r="F105" s="52"/>
      <c r="G105" s="7"/>
      <c r="H105" s="103"/>
      <c r="I105" s="7"/>
    </row>
    <row r="106" spans="1:10" x14ac:dyDescent="0.25">
      <c r="A106" s="26" t="s">
        <v>50</v>
      </c>
      <c r="B106" s="14"/>
      <c r="C106" s="9" t="s">
        <v>110</v>
      </c>
      <c r="D106" s="8"/>
      <c r="E106" s="53"/>
      <c r="F106" s="52"/>
      <c r="G106" s="7"/>
      <c r="H106" s="103"/>
      <c r="I106" s="7"/>
    </row>
    <row r="107" spans="1:10" x14ac:dyDescent="0.25">
      <c r="A107" s="26" t="s">
        <v>51</v>
      </c>
      <c r="B107" s="14"/>
      <c r="C107" s="9" t="s">
        <v>110</v>
      </c>
      <c r="D107" s="8"/>
      <c r="E107" s="53"/>
      <c r="F107" s="52"/>
      <c r="G107" s="54"/>
      <c r="H107" s="103"/>
      <c r="I107" s="7"/>
    </row>
    <row r="108" spans="1:10" x14ac:dyDescent="0.25">
      <c r="A108" s="26" t="s">
        <v>218</v>
      </c>
      <c r="B108" s="14"/>
      <c r="C108" s="9"/>
      <c r="D108" s="8"/>
      <c r="E108" s="53"/>
      <c r="F108" s="52"/>
      <c r="G108" s="54"/>
      <c r="H108" s="103"/>
      <c r="I108" s="7"/>
    </row>
    <row r="109" spans="1:10" ht="15.75" thickBot="1" x14ac:dyDescent="0.3">
      <c r="A109" s="42" t="s">
        <v>217</v>
      </c>
      <c r="B109" s="17"/>
      <c r="C109" s="43" t="s">
        <v>110</v>
      </c>
      <c r="D109" s="100">
        <v>405.58</v>
      </c>
      <c r="E109" s="55">
        <v>358.8</v>
      </c>
      <c r="F109" s="55"/>
      <c r="G109" s="56"/>
      <c r="H109" s="104"/>
      <c r="I109" s="44" t="s">
        <v>94</v>
      </c>
    </row>
    <row r="110" spans="1:10" x14ac:dyDescent="0.25">
      <c r="A110" s="80" t="s">
        <v>95</v>
      </c>
    </row>
    <row r="111" spans="1:10" ht="15.75" thickBot="1" x14ac:dyDescent="0.3">
      <c r="A111" s="79" t="s">
        <v>220</v>
      </c>
    </row>
    <row r="112" spans="1:10" x14ac:dyDescent="0.25">
      <c r="A112" s="263" t="s">
        <v>164</v>
      </c>
      <c r="B112" s="264" t="s">
        <v>2</v>
      </c>
      <c r="C112" s="265" t="s">
        <v>3</v>
      </c>
    </row>
    <row r="113" spans="1:5" x14ac:dyDescent="0.25">
      <c r="A113" s="238" t="s">
        <v>181</v>
      </c>
      <c r="B113" s="155" t="s">
        <v>110</v>
      </c>
      <c r="C113" s="266"/>
    </row>
    <row r="114" spans="1:5" x14ac:dyDescent="0.25">
      <c r="A114" s="238" t="s">
        <v>182</v>
      </c>
      <c r="B114" s="155" t="s">
        <v>110</v>
      </c>
      <c r="C114" s="266"/>
    </row>
    <row r="115" spans="1:5" x14ac:dyDescent="0.25">
      <c r="A115" s="238" t="s">
        <v>183</v>
      </c>
      <c r="B115" s="155" t="s">
        <v>110</v>
      </c>
      <c r="C115" s="266"/>
      <c r="D115" s="58" t="s">
        <v>193</v>
      </c>
    </row>
    <row r="116" spans="1:5" x14ac:dyDescent="0.25">
      <c r="A116" s="238" t="s">
        <v>184</v>
      </c>
      <c r="B116" s="155" t="s">
        <v>110</v>
      </c>
      <c r="C116" s="266"/>
      <c r="D116" s="58" t="s">
        <v>192</v>
      </c>
    </row>
    <row r="117" spans="1:5" ht="15.75" thickBot="1" x14ac:dyDescent="0.3">
      <c r="A117" s="271" t="s">
        <v>185</v>
      </c>
      <c r="B117" s="268" t="s">
        <v>110</v>
      </c>
      <c r="C117" s="269"/>
      <c r="D117" s="58" t="s">
        <v>191</v>
      </c>
    </row>
    <row r="118" spans="1:5" x14ac:dyDescent="0.25">
      <c r="A118" s="9"/>
    </row>
    <row r="119" spans="1:5" x14ac:dyDescent="0.25">
      <c r="A119" s="57" t="s">
        <v>52</v>
      </c>
    </row>
    <row r="120" spans="1:5" x14ac:dyDescent="0.25">
      <c r="A120" s="147" t="s">
        <v>166</v>
      </c>
    </row>
    <row r="121" spans="1:5" x14ac:dyDescent="0.25">
      <c r="A121" s="58" t="s">
        <v>93</v>
      </c>
    </row>
    <row r="122" spans="1:5" ht="15.75" thickBot="1" x14ac:dyDescent="0.3">
      <c r="A122" s="138" t="s">
        <v>111</v>
      </c>
      <c r="D122" s="9"/>
      <c r="E122" s="9"/>
    </row>
    <row r="123" spans="1:5" x14ac:dyDescent="0.25">
      <c r="A123" s="320" t="s">
        <v>119</v>
      </c>
      <c r="B123" s="4"/>
      <c r="D123" s="9"/>
      <c r="E123" s="9"/>
    </row>
    <row r="124" spans="1:5" ht="15.75" thickBot="1" x14ac:dyDescent="0.3">
      <c r="A124" s="322" t="s">
        <v>232</v>
      </c>
      <c r="B124" s="319">
        <f>(36/64)</f>
        <v>0.5625</v>
      </c>
      <c r="E124" s="9"/>
    </row>
  </sheetData>
  <hyperlinks>
    <hyperlink ref="D8" r:id="rId1" xr:uid="{00000000-0004-0000-0100-000000000000}"/>
    <hyperlink ref="D9" r:id="rId2" xr:uid="{00000000-0004-0000-0100-000001000000}"/>
    <hyperlink ref="D25" r:id="rId3" xr:uid="{00000000-0004-0000-0100-000002000000}"/>
    <hyperlink ref="D28" r:id="rId4" xr:uid="{00000000-0004-0000-0100-000003000000}"/>
    <hyperlink ref="D30" r:id="rId5" xr:uid="{00000000-0004-0000-0100-000004000000}"/>
    <hyperlink ref="D32" r:id="rId6" xr:uid="{00000000-0004-0000-0100-000005000000}"/>
    <hyperlink ref="H80" r:id="rId7" xr:uid="{00000000-0004-0000-0100-000006000000}"/>
    <hyperlink ref="A121" r:id="rId8" xr:uid="{00000000-0004-0000-0100-000007000000}"/>
    <hyperlink ref="A120" r:id="rId9" xr:uid="{00000000-0004-0000-0100-000008000000}"/>
    <hyperlink ref="A63" r:id="rId10" xr:uid="{00000000-0004-0000-0100-000009000000}"/>
    <hyperlink ref="A122" r:id="rId11" xr:uid="{00000000-0004-0000-0100-00000A000000}"/>
    <hyperlink ref="D117" r:id="rId12" xr:uid="{00000000-0004-0000-0100-00000B000000}"/>
    <hyperlink ref="D116" r:id="rId13" location="1348017144341" xr:uid="{00000000-0004-0000-0100-00000C000000}"/>
    <hyperlink ref="H87" r:id="rId14" xr:uid="{00000000-0004-0000-0100-00000D000000}"/>
    <hyperlink ref="D115" r:id="rId15" xr:uid="{00000000-0004-0000-0100-00000E000000}"/>
  </hyperlinks>
  <pageMargins left="0.7" right="0.7" top="0.75" bottom="0.75" header="0.3" footer="0.3"/>
  <pageSetup paperSize="9" orientation="portrait"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122"/>
  <sheetViews>
    <sheetView topLeftCell="A100" zoomScaleNormal="100" workbookViewId="0">
      <selection activeCell="B122" sqref="B122"/>
    </sheetView>
  </sheetViews>
  <sheetFormatPr baseColWidth="10" defaultRowHeight="15" x14ac:dyDescent="0.25"/>
  <cols>
    <col min="1" max="1" width="90.42578125" customWidth="1"/>
    <col min="4" max="4" width="18.5703125" customWidth="1"/>
    <col min="5" max="5" width="17.85546875" customWidth="1"/>
    <col min="7" max="7" width="12.42578125" customWidth="1"/>
    <col min="8" max="8" width="17.28515625" customWidth="1"/>
    <col min="9" max="9" width="14.85546875" customWidth="1"/>
  </cols>
  <sheetData>
    <row r="2" spans="1:4" ht="15.75" thickBot="1" x14ac:dyDescent="0.3"/>
    <row r="3" spans="1:4" x14ac:dyDescent="0.25">
      <c r="A3" s="2"/>
      <c r="B3" s="3"/>
      <c r="C3" s="4"/>
    </row>
    <row r="4" spans="1:4" x14ac:dyDescent="0.25">
      <c r="A4" s="5" t="s">
        <v>0</v>
      </c>
      <c r="B4" s="6" t="s">
        <v>118</v>
      </c>
      <c r="C4" s="7"/>
      <c r="D4" s="137" t="s">
        <v>126</v>
      </c>
    </row>
    <row r="5" spans="1:4" ht="15.75" thickBot="1" x14ac:dyDescent="0.3">
      <c r="A5" s="8"/>
      <c r="B5" s="9"/>
      <c r="C5" s="7"/>
    </row>
    <row r="6" spans="1:4" x14ac:dyDescent="0.25">
      <c r="A6" s="10" t="s">
        <v>1</v>
      </c>
      <c r="B6" s="3"/>
      <c r="C6" s="4"/>
    </row>
    <row r="7" spans="1:4" x14ac:dyDescent="0.25">
      <c r="A7" s="8"/>
      <c r="B7" s="11" t="s">
        <v>2</v>
      </c>
      <c r="C7" s="12" t="s">
        <v>3</v>
      </c>
    </row>
    <row r="8" spans="1:4" x14ac:dyDescent="0.25">
      <c r="A8" s="13" t="s">
        <v>4</v>
      </c>
      <c r="B8" s="14"/>
      <c r="C8" s="15" t="s">
        <v>84</v>
      </c>
    </row>
    <row r="9" spans="1:4" x14ac:dyDescent="0.25">
      <c r="A9" s="13" t="s">
        <v>5</v>
      </c>
      <c r="B9" s="14"/>
      <c r="C9" s="15" t="s">
        <v>84</v>
      </c>
    </row>
    <row r="10" spans="1:4" x14ac:dyDescent="0.25">
      <c r="A10" s="13" t="s">
        <v>6</v>
      </c>
      <c r="B10" s="14"/>
      <c r="C10" s="15" t="s">
        <v>84</v>
      </c>
    </row>
    <row r="11" spans="1:4" x14ac:dyDescent="0.25">
      <c r="A11" s="13" t="s">
        <v>7</v>
      </c>
      <c r="B11" s="14"/>
      <c r="C11" s="15" t="s">
        <v>84</v>
      </c>
    </row>
    <row r="12" spans="1:4" x14ac:dyDescent="0.25">
      <c r="A12" s="13" t="s">
        <v>8</v>
      </c>
      <c r="B12" s="14"/>
      <c r="C12" s="15" t="s">
        <v>84</v>
      </c>
    </row>
    <row r="13" spans="1:4" ht="15.75" thickBot="1" x14ac:dyDescent="0.3">
      <c r="A13" s="16"/>
      <c r="B13" s="17"/>
      <c r="C13" s="18"/>
    </row>
    <row r="14" spans="1:4" ht="15.75" thickBot="1" x14ac:dyDescent="0.3">
      <c r="A14" s="19"/>
      <c r="B14" s="9"/>
      <c r="C14" s="9"/>
      <c r="D14" s="9"/>
    </row>
    <row r="15" spans="1:4" x14ac:dyDescent="0.25">
      <c r="A15" s="10" t="s">
        <v>10</v>
      </c>
      <c r="B15" s="20"/>
      <c r="C15" s="4"/>
    </row>
    <row r="16" spans="1:4" x14ac:dyDescent="0.25">
      <c r="A16" s="8"/>
      <c r="B16" s="11" t="s">
        <v>2</v>
      </c>
      <c r="C16" s="12" t="s">
        <v>3</v>
      </c>
    </row>
    <row r="17" spans="1:8" x14ac:dyDescent="0.25">
      <c r="A17" s="13" t="s">
        <v>4</v>
      </c>
      <c r="B17" s="14"/>
      <c r="C17" s="15" t="s">
        <v>84</v>
      </c>
      <c r="D17" s="1"/>
    </row>
    <row r="18" spans="1:8" x14ac:dyDescent="0.25">
      <c r="A18" s="13" t="s">
        <v>5</v>
      </c>
      <c r="B18" s="14" t="s">
        <v>84</v>
      </c>
      <c r="C18" s="15"/>
      <c r="D18" s="58" t="s">
        <v>172</v>
      </c>
    </row>
    <row r="19" spans="1:8" x14ac:dyDescent="0.25">
      <c r="A19" s="13" t="s">
        <v>6</v>
      </c>
      <c r="B19" s="14" t="s">
        <v>84</v>
      </c>
      <c r="C19" s="15"/>
      <c r="D19" s="58" t="s">
        <v>173</v>
      </c>
    </row>
    <row r="20" spans="1:8" ht="15.75" thickBot="1" x14ac:dyDescent="0.3">
      <c r="A20" s="16" t="s">
        <v>7</v>
      </c>
      <c r="B20" s="17"/>
      <c r="C20" s="18" t="s">
        <v>84</v>
      </c>
      <c r="D20" s="1"/>
      <c r="E20" s="1"/>
      <c r="F20" s="1"/>
      <c r="G20" s="1"/>
    </row>
    <row r="21" spans="1:8" x14ac:dyDescent="0.25">
      <c r="A21" s="8"/>
      <c r="B21" s="9"/>
      <c r="C21" s="7"/>
    </row>
    <row r="22" spans="1:8" ht="15.75" thickBot="1" x14ac:dyDescent="0.3">
      <c r="A22" s="8"/>
      <c r="B22" s="9"/>
      <c r="C22" s="7"/>
    </row>
    <row r="23" spans="1:8" x14ac:dyDescent="0.25">
      <c r="A23" s="10" t="s">
        <v>11</v>
      </c>
      <c r="B23" s="20"/>
      <c r="C23" s="4"/>
    </row>
    <row r="24" spans="1:8" x14ac:dyDescent="0.25">
      <c r="A24" s="8"/>
      <c r="B24" s="11" t="s">
        <v>2</v>
      </c>
      <c r="C24" s="12" t="s">
        <v>3</v>
      </c>
      <c r="D24" s="58" t="s">
        <v>174</v>
      </c>
    </row>
    <row r="25" spans="1:8" x14ac:dyDescent="0.25">
      <c r="A25" s="13" t="s">
        <v>4</v>
      </c>
      <c r="B25" s="14" t="s">
        <v>84</v>
      </c>
      <c r="C25" s="15"/>
      <c r="D25" s="58" t="s">
        <v>127</v>
      </c>
    </row>
    <row r="26" spans="1:8" x14ac:dyDescent="0.25">
      <c r="A26" s="13" t="s">
        <v>5</v>
      </c>
      <c r="B26" s="14" t="s">
        <v>84</v>
      </c>
      <c r="C26" s="15"/>
      <c r="D26" s="58"/>
    </row>
    <row r="27" spans="1:8" x14ac:dyDescent="0.25">
      <c r="A27" s="13" t="s">
        <v>6</v>
      </c>
      <c r="B27" s="14"/>
      <c r="C27" s="15" t="s">
        <v>84</v>
      </c>
    </row>
    <row r="28" spans="1:8" x14ac:dyDescent="0.25">
      <c r="A28" s="13" t="s">
        <v>7</v>
      </c>
      <c r="B28" s="14"/>
      <c r="C28" s="15" t="s">
        <v>84</v>
      </c>
    </row>
    <row r="29" spans="1:8" x14ac:dyDescent="0.25">
      <c r="A29" s="13" t="s">
        <v>8</v>
      </c>
      <c r="B29" s="14" t="s">
        <v>84</v>
      </c>
      <c r="C29" s="15"/>
      <c r="D29" t="s">
        <v>128</v>
      </c>
    </row>
    <row r="30" spans="1:8" x14ac:dyDescent="0.25">
      <c r="A30" s="13" t="s">
        <v>9</v>
      </c>
      <c r="B30" s="14"/>
      <c r="C30" s="15" t="s">
        <v>84</v>
      </c>
      <c r="E30" s="9"/>
      <c r="F30" s="9"/>
      <c r="G30" s="21"/>
      <c r="H30" s="14"/>
    </row>
    <row r="31" spans="1:8" x14ac:dyDescent="0.25">
      <c r="A31" s="13" t="s">
        <v>12</v>
      </c>
      <c r="B31" s="14"/>
      <c r="C31" s="15" t="s">
        <v>84</v>
      </c>
      <c r="E31" s="9"/>
      <c r="F31" s="9"/>
      <c r="G31" s="21"/>
      <c r="H31" s="14"/>
    </row>
    <row r="32" spans="1:8" x14ac:dyDescent="0.25">
      <c r="A32" s="13" t="s">
        <v>13</v>
      </c>
      <c r="B32" s="14"/>
      <c r="C32" s="15" t="s">
        <v>84</v>
      </c>
    </row>
    <row r="33" spans="1:10" x14ac:dyDescent="0.25">
      <c r="A33" s="13" t="s">
        <v>14</v>
      </c>
      <c r="B33" s="14" t="s">
        <v>84</v>
      </c>
      <c r="C33" s="15"/>
    </row>
    <row r="34" spans="1:10" ht="15.75" thickBot="1" x14ac:dyDescent="0.3">
      <c r="A34" s="16" t="s">
        <v>15</v>
      </c>
      <c r="B34" s="17" t="s">
        <v>84</v>
      </c>
      <c r="C34" s="18"/>
      <c r="D34" s="1"/>
      <c r="E34" s="1"/>
      <c r="F34" s="1"/>
    </row>
    <row r="35" spans="1:10" x14ac:dyDescent="0.25">
      <c r="A35" s="9"/>
      <c r="B35" s="9"/>
      <c r="C35" s="9"/>
      <c r="H35" s="14"/>
    </row>
    <row r="36" spans="1:10" x14ac:dyDescent="0.25">
      <c r="A36" s="64"/>
      <c r="B36" s="63"/>
      <c r="C36" s="24"/>
    </row>
    <row r="37" spans="1:10" ht="15.75" thickBot="1" x14ac:dyDescent="0.3">
      <c r="A37" s="82"/>
      <c r="B37" s="83"/>
      <c r="C37" s="84"/>
      <c r="D37" s="84"/>
      <c r="E37" s="84"/>
      <c r="F37" s="84"/>
      <c r="G37" s="85"/>
    </row>
    <row r="38" spans="1:10" ht="15.75" thickBot="1" x14ac:dyDescent="0.3">
      <c r="A38" s="10" t="s">
        <v>16</v>
      </c>
      <c r="B38" s="20"/>
      <c r="C38" s="81"/>
      <c r="D38" s="3"/>
      <c r="E38" s="3"/>
      <c r="F38" s="3"/>
      <c r="G38" s="3"/>
      <c r="H38" s="3"/>
      <c r="I38" s="3"/>
      <c r="J38" s="4"/>
    </row>
    <row r="39" spans="1:10" ht="15.75" thickBot="1" x14ac:dyDescent="0.3">
      <c r="A39" s="10" t="s">
        <v>107</v>
      </c>
      <c r="B39" s="20"/>
      <c r="C39" s="3"/>
      <c r="D39" s="3"/>
      <c r="E39" s="3"/>
      <c r="F39" s="3"/>
      <c r="G39" s="119">
        <v>42736</v>
      </c>
      <c r="H39" s="119" t="s">
        <v>53</v>
      </c>
      <c r="I39" s="130" t="s">
        <v>54</v>
      </c>
      <c r="J39" s="131" t="s">
        <v>18</v>
      </c>
    </row>
    <row r="40" spans="1:10" ht="15.75" thickBot="1" x14ac:dyDescent="0.3">
      <c r="A40" s="8"/>
      <c r="B40" s="11" t="s">
        <v>2</v>
      </c>
      <c r="C40" s="11" t="s">
        <v>3</v>
      </c>
      <c r="D40" s="11" t="s">
        <v>17</v>
      </c>
      <c r="E40" s="11" t="s">
        <v>18</v>
      </c>
      <c r="F40" s="24"/>
      <c r="G40" s="121" t="s">
        <v>19</v>
      </c>
      <c r="H40" s="122" t="s">
        <v>117</v>
      </c>
      <c r="I40" s="9"/>
      <c r="J40" s="7"/>
    </row>
    <row r="41" spans="1:10" ht="15.75" thickBot="1" x14ac:dyDescent="0.3">
      <c r="A41" s="26" t="s">
        <v>20</v>
      </c>
      <c r="B41" s="14"/>
      <c r="C41" s="14" t="s">
        <v>84</v>
      </c>
      <c r="D41" s="27">
        <f>(D42+D53+D59)</f>
        <v>0</v>
      </c>
      <c r="E41" s="28" t="e">
        <f>(D41/G41)*1000</f>
        <v>#DIV/0!</v>
      </c>
      <c r="F41" s="28"/>
      <c r="G41" s="120"/>
      <c r="H41" s="132">
        <v>105893</v>
      </c>
      <c r="I41" s="86">
        <f>(I42+I53+I59)</f>
        <v>1042</v>
      </c>
      <c r="J41" s="7">
        <f>(I41/H41)*1000</f>
        <v>9.8401216322136502</v>
      </c>
    </row>
    <row r="42" spans="1:10" x14ac:dyDescent="0.25">
      <c r="A42" s="26" t="s">
        <v>60</v>
      </c>
      <c r="B42" s="14"/>
      <c r="C42" s="14"/>
      <c r="D42" s="69">
        <f>SUM(D43:D52)</f>
        <v>0</v>
      </c>
      <c r="E42" s="29" t="e">
        <f>(D42/G41)*1000</f>
        <v>#DIV/0!</v>
      </c>
      <c r="F42" s="29"/>
      <c r="G42" s="7"/>
      <c r="H42" s="8"/>
      <c r="I42" s="87">
        <f>SUM(I44:I52)</f>
        <v>1042</v>
      </c>
      <c r="J42" s="7">
        <f>(I42/H41)*1000</f>
        <v>9.8401216322136502</v>
      </c>
    </row>
    <row r="43" spans="1:10" x14ac:dyDescent="0.25">
      <c r="A43" s="30" t="s">
        <v>61</v>
      </c>
      <c r="B43" s="14"/>
      <c r="C43" s="14"/>
      <c r="D43" s="31"/>
      <c r="E43" s="28" t="e">
        <f>(D43/G41)*1000</f>
        <v>#DIV/0!</v>
      </c>
      <c r="F43" s="28"/>
      <c r="G43" s="7"/>
      <c r="H43" s="8"/>
      <c r="I43" s="38">
        <f>SUM(I44:I45)</f>
        <v>0</v>
      </c>
      <c r="J43" s="7">
        <f>(I43/H41)*1000</f>
        <v>0</v>
      </c>
    </row>
    <row r="44" spans="1:10" x14ac:dyDescent="0.25">
      <c r="A44" s="30" t="s">
        <v>21</v>
      </c>
      <c r="B44" s="14"/>
      <c r="C44" s="14"/>
      <c r="D44" s="31"/>
      <c r="E44" s="59" t="e">
        <f>(D44/G41)</f>
        <v>#DIV/0!</v>
      </c>
      <c r="F44" s="14"/>
      <c r="G44" s="7"/>
      <c r="H44" s="8"/>
      <c r="I44" s="38"/>
      <c r="J44" s="7">
        <f>(I44/H41)*1000</f>
        <v>0</v>
      </c>
    </row>
    <row r="45" spans="1:10" x14ac:dyDescent="0.25">
      <c r="A45" s="30" t="s">
        <v>22</v>
      </c>
      <c r="B45" s="32"/>
      <c r="C45" s="14"/>
      <c r="D45" s="31"/>
      <c r="E45" s="68" t="e">
        <f>(D45/G41)</f>
        <v>#DIV/0!</v>
      </c>
      <c r="F45" s="14"/>
      <c r="G45" s="7"/>
      <c r="H45" s="8"/>
      <c r="I45" s="38"/>
      <c r="J45" s="7">
        <f>(I45/H41)*1000</f>
        <v>0</v>
      </c>
    </row>
    <row r="46" spans="1:10" x14ac:dyDescent="0.25">
      <c r="A46" s="30" t="s">
        <v>62</v>
      </c>
      <c r="B46" s="14"/>
      <c r="C46" s="14"/>
      <c r="D46" s="31"/>
      <c r="E46" s="59" t="e">
        <f>(D46/G41)*1000</f>
        <v>#DIV/0!</v>
      </c>
      <c r="F46" s="14"/>
      <c r="G46" s="7"/>
      <c r="H46" s="8"/>
      <c r="I46" s="38"/>
      <c r="J46" s="7">
        <f>(I46/H41)*1000</f>
        <v>0</v>
      </c>
    </row>
    <row r="47" spans="1:10" x14ac:dyDescent="0.25">
      <c r="A47" s="30" t="s">
        <v>63</v>
      </c>
      <c r="B47" s="14"/>
      <c r="C47" s="14"/>
      <c r="D47" s="31"/>
      <c r="E47" s="59" t="e">
        <f>(D47/G41)*1000</f>
        <v>#DIV/0!</v>
      </c>
      <c r="F47" s="14"/>
      <c r="G47" s="7"/>
      <c r="H47" s="8"/>
      <c r="I47" s="38"/>
      <c r="J47" s="7">
        <f>(I47/H41)*1000</f>
        <v>0</v>
      </c>
    </row>
    <row r="48" spans="1:10" x14ac:dyDescent="0.25">
      <c r="A48" s="30" t="s">
        <v>64</v>
      </c>
      <c r="B48" s="14" t="s">
        <v>110</v>
      </c>
      <c r="C48" s="14"/>
      <c r="D48" s="31"/>
      <c r="E48" s="59" t="e">
        <f>(D48/G41)*1000</f>
        <v>#DIV/0!</v>
      </c>
      <c r="F48" s="14"/>
      <c r="G48" s="12"/>
      <c r="H48" s="133"/>
      <c r="I48" s="38">
        <v>1042</v>
      </c>
      <c r="J48" s="7">
        <f>(I48/H41)*1000</f>
        <v>9.8401216322136502</v>
      </c>
    </row>
    <row r="49" spans="1:10" x14ac:dyDescent="0.25">
      <c r="A49" s="30" t="s">
        <v>23</v>
      </c>
      <c r="B49" s="14"/>
      <c r="C49" s="14"/>
      <c r="D49" s="31"/>
      <c r="E49" s="14"/>
      <c r="F49" s="14"/>
      <c r="G49" s="12"/>
      <c r="H49" s="8"/>
      <c r="I49" s="9"/>
      <c r="J49" s="7"/>
    </row>
    <row r="50" spans="1:10" x14ac:dyDescent="0.25">
      <c r="A50" s="30" t="s">
        <v>24</v>
      </c>
      <c r="B50" s="14"/>
      <c r="C50" s="14"/>
      <c r="D50" s="31"/>
      <c r="E50" s="14"/>
      <c r="F50" s="14"/>
      <c r="G50" s="12"/>
      <c r="H50" s="8"/>
      <c r="I50" s="9"/>
      <c r="J50" s="7"/>
    </row>
    <row r="51" spans="1:10" x14ac:dyDescent="0.25">
      <c r="A51" s="30" t="s">
        <v>57</v>
      </c>
      <c r="B51" s="14"/>
      <c r="C51" s="14"/>
      <c r="D51" s="31"/>
      <c r="E51" s="14"/>
      <c r="F51" s="14"/>
      <c r="G51" s="12"/>
      <c r="H51" s="8"/>
      <c r="I51" s="9"/>
      <c r="J51" s="7">
        <f>(I51/H41)*1000</f>
        <v>0</v>
      </c>
    </row>
    <row r="52" spans="1:10" x14ac:dyDescent="0.25">
      <c r="A52" s="30" t="s">
        <v>65</v>
      </c>
      <c r="B52" s="14"/>
      <c r="C52" s="14"/>
      <c r="D52" s="31"/>
      <c r="E52" s="14"/>
      <c r="F52" s="14"/>
      <c r="G52" s="7"/>
      <c r="H52" s="8"/>
      <c r="I52" s="41"/>
      <c r="J52" s="7">
        <f>(I52/H41)*1000</f>
        <v>0</v>
      </c>
    </row>
    <row r="53" spans="1:10" x14ac:dyDescent="0.25">
      <c r="A53" s="26" t="s">
        <v>161</v>
      </c>
      <c r="B53" s="14"/>
      <c r="C53" s="14" t="s">
        <v>84</v>
      </c>
      <c r="D53" s="69">
        <f>SUM(D54:D58)</f>
        <v>0</v>
      </c>
      <c r="E53" s="29" t="e">
        <f>(D53/G41)*1000</f>
        <v>#DIV/0!</v>
      </c>
      <c r="F53" s="33"/>
      <c r="G53" s="7"/>
      <c r="H53" s="8"/>
      <c r="I53" s="89">
        <f>SUM(I54:I58)</f>
        <v>0</v>
      </c>
      <c r="J53" s="7"/>
    </row>
    <row r="54" spans="1:10" x14ac:dyDescent="0.25">
      <c r="A54" s="30" t="s">
        <v>162</v>
      </c>
      <c r="B54" s="14"/>
      <c r="C54" s="14"/>
      <c r="D54" s="31"/>
      <c r="E54" s="14"/>
      <c r="F54" s="14"/>
      <c r="G54" s="7"/>
      <c r="H54" s="8"/>
      <c r="I54" s="14"/>
      <c r="J54" s="7"/>
    </row>
    <row r="55" spans="1:10" x14ac:dyDescent="0.25">
      <c r="A55" s="30" t="s">
        <v>25</v>
      </c>
      <c r="B55" s="14"/>
      <c r="C55" s="14"/>
      <c r="D55" s="31"/>
      <c r="E55" s="14"/>
      <c r="F55" s="14"/>
      <c r="G55" s="7"/>
      <c r="H55" s="8"/>
      <c r="I55" s="14"/>
      <c r="J55" s="7"/>
    </row>
    <row r="56" spans="1:10" x14ac:dyDescent="0.25">
      <c r="A56" s="30" t="s">
        <v>66</v>
      </c>
      <c r="B56" s="14"/>
      <c r="C56" s="14"/>
      <c r="D56" s="31"/>
      <c r="E56" s="14"/>
      <c r="F56" s="14"/>
      <c r="G56" s="7"/>
      <c r="H56" s="8"/>
      <c r="I56" s="31"/>
      <c r="J56" s="7"/>
    </row>
    <row r="57" spans="1:10" x14ac:dyDescent="0.25">
      <c r="A57" s="30" t="s">
        <v>163</v>
      </c>
      <c r="B57" s="14"/>
      <c r="C57" s="14"/>
      <c r="D57" s="31"/>
      <c r="E57" s="14"/>
      <c r="F57" s="14"/>
      <c r="G57" s="7"/>
      <c r="H57" s="8"/>
      <c r="I57" s="14"/>
      <c r="J57" s="7"/>
    </row>
    <row r="58" spans="1:10" x14ac:dyDescent="0.25">
      <c r="A58" s="30" t="s">
        <v>67</v>
      </c>
      <c r="B58" s="14"/>
      <c r="C58" s="14"/>
      <c r="D58" s="31"/>
      <c r="E58" s="14"/>
      <c r="F58" s="14"/>
      <c r="G58" s="7"/>
      <c r="H58" s="8"/>
      <c r="I58" s="14"/>
      <c r="J58" s="7"/>
    </row>
    <row r="59" spans="1:10" x14ac:dyDescent="0.25">
      <c r="A59" s="26" t="s">
        <v>26</v>
      </c>
      <c r="B59" s="14"/>
      <c r="C59" s="14" t="s">
        <v>84</v>
      </c>
      <c r="D59" s="69">
        <f>SUM(D60:D62)</f>
        <v>0</v>
      </c>
      <c r="E59" s="29" t="e">
        <f>(D59/G41)*1000</f>
        <v>#DIV/0!</v>
      </c>
      <c r="F59" s="34"/>
      <c r="G59" s="7"/>
      <c r="H59" s="8"/>
      <c r="I59" s="9"/>
      <c r="J59" s="7"/>
    </row>
    <row r="60" spans="1:10" x14ac:dyDescent="0.25">
      <c r="A60" s="35" t="s">
        <v>27</v>
      </c>
      <c r="B60" s="14"/>
      <c r="C60" s="14"/>
      <c r="D60" s="31"/>
      <c r="E60" s="14"/>
      <c r="F60" s="9"/>
      <c r="G60" s="7"/>
      <c r="H60" s="8"/>
      <c r="I60" s="9"/>
      <c r="J60" s="7"/>
    </row>
    <row r="61" spans="1:10" x14ac:dyDescent="0.25">
      <c r="A61" s="35" t="s">
        <v>58</v>
      </c>
      <c r="B61" s="14"/>
      <c r="C61" s="14"/>
      <c r="D61" s="31"/>
      <c r="E61" s="14"/>
      <c r="F61" s="9"/>
      <c r="G61" s="7"/>
      <c r="H61" s="8"/>
      <c r="I61" s="9"/>
      <c r="J61" s="7"/>
    </row>
    <row r="62" spans="1:10" ht="15.75" thickBot="1" x14ac:dyDescent="0.3">
      <c r="A62" s="126" t="s">
        <v>59</v>
      </c>
      <c r="B62" s="17"/>
      <c r="C62" s="17"/>
      <c r="D62" s="127"/>
      <c r="E62" s="17"/>
      <c r="F62" s="43"/>
      <c r="G62" s="44"/>
      <c r="H62" s="62"/>
      <c r="I62" s="43"/>
      <c r="J62" s="44"/>
    </row>
    <row r="63" spans="1:10" x14ac:dyDescent="0.25">
      <c r="A63" s="35"/>
      <c r="B63" s="14"/>
      <c r="C63" s="14"/>
      <c r="D63" s="31"/>
      <c r="E63" s="9"/>
      <c r="F63" s="9"/>
      <c r="G63" s="128"/>
      <c r="H63" s="39"/>
      <c r="I63" s="9"/>
      <c r="J63" s="9"/>
    </row>
    <row r="64" spans="1:10" ht="15.75" thickBot="1" x14ac:dyDescent="0.3">
      <c r="A64" s="35"/>
      <c r="B64" s="14"/>
      <c r="C64" s="14"/>
      <c r="D64" s="31"/>
      <c r="E64" s="9"/>
      <c r="F64" s="9"/>
      <c r="G64" s="129"/>
      <c r="H64" s="9"/>
      <c r="I64" s="9"/>
      <c r="J64" s="9"/>
    </row>
    <row r="65" spans="1:11" x14ac:dyDescent="0.25">
      <c r="A65" s="284" t="s">
        <v>68</v>
      </c>
      <c r="B65" s="130" t="s">
        <v>2</v>
      </c>
      <c r="C65" s="130" t="s">
        <v>3</v>
      </c>
      <c r="D65" s="285"/>
      <c r="E65" s="3"/>
      <c r="F65" s="3"/>
      <c r="G65" s="4"/>
      <c r="H65" s="9"/>
      <c r="I65" s="9"/>
      <c r="J65" s="9"/>
    </row>
    <row r="66" spans="1:11" x14ac:dyDescent="0.25">
      <c r="A66" s="13"/>
      <c r="B66" s="14"/>
      <c r="C66" s="14" t="s">
        <v>84</v>
      </c>
      <c r="D66" s="67"/>
      <c r="E66" s="9"/>
      <c r="F66" s="9"/>
      <c r="G66" s="7"/>
      <c r="H66" s="9"/>
      <c r="I66" s="9"/>
      <c r="J66" s="9"/>
    </row>
    <row r="67" spans="1:11" x14ac:dyDescent="0.25">
      <c r="A67" s="26" t="s">
        <v>69</v>
      </c>
      <c r="B67" s="11" t="s">
        <v>2</v>
      </c>
      <c r="C67" s="11" t="s">
        <v>3</v>
      </c>
      <c r="D67" s="14"/>
      <c r="E67" s="9"/>
      <c r="F67" s="9"/>
      <c r="G67" s="7"/>
      <c r="H67" s="9"/>
      <c r="I67" s="9"/>
      <c r="J67" s="9"/>
    </row>
    <row r="68" spans="1:11" x14ac:dyDescent="0.25">
      <c r="A68" s="13"/>
      <c r="B68" s="14"/>
      <c r="C68" s="14" t="s">
        <v>84</v>
      </c>
      <c r="D68" s="9"/>
      <c r="E68" s="9"/>
      <c r="F68" s="9"/>
      <c r="G68" s="7"/>
      <c r="H68" s="9"/>
      <c r="I68" s="9"/>
      <c r="J68" s="9"/>
    </row>
    <row r="69" spans="1:11" x14ac:dyDescent="0.25">
      <c r="A69" s="13"/>
      <c r="B69" s="14"/>
      <c r="C69" s="14"/>
      <c r="D69" s="9"/>
      <c r="E69" s="9"/>
      <c r="F69" s="9"/>
      <c r="G69" s="7"/>
      <c r="H69" s="9"/>
      <c r="I69" s="9"/>
      <c r="J69" s="9"/>
    </row>
    <row r="70" spans="1:11" ht="15.75" thickBot="1" x14ac:dyDescent="0.3">
      <c r="A70" s="26" t="s">
        <v>113</v>
      </c>
      <c r="B70" s="14"/>
      <c r="C70" s="14" t="s">
        <v>84</v>
      </c>
      <c r="D70" s="116" t="s">
        <v>116</v>
      </c>
      <c r="E70" s="24" t="s">
        <v>28</v>
      </c>
      <c r="F70" s="24" t="s">
        <v>115</v>
      </c>
      <c r="G70" s="7"/>
      <c r="H70" s="9"/>
      <c r="I70" s="9"/>
      <c r="J70" s="9"/>
      <c r="K70" s="9"/>
    </row>
    <row r="71" spans="1:11" x14ac:dyDescent="0.25">
      <c r="A71" s="289" t="s">
        <v>29</v>
      </c>
      <c r="B71" s="71"/>
      <c r="C71" s="71"/>
      <c r="D71" s="290">
        <f>SUM(D72:D77)</f>
        <v>423</v>
      </c>
      <c r="E71" s="291">
        <f>(F71/D71)</f>
        <v>250.33806146572104</v>
      </c>
      <c r="F71" s="292">
        <v>105893</v>
      </c>
      <c r="G71" s="7"/>
      <c r="H71" s="9"/>
      <c r="I71" s="9"/>
      <c r="J71" s="9"/>
    </row>
    <row r="72" spans="1:11" x14ac:dyDescent="0.25">
      <c r="A72" s="13" t="s">
        <v>114</v>
      </c>
      <c r="B72" s="14"/>
      <c r="C72" s="14"/>
      <c r="D72" s="40"/>
      <c r="E72" s="78" t="e">
        <f>(F71/D72)</f>
        <v>#DIV/0!</v>
      </c>
      <c r="F72" s="74"/>
      <c r="G72" s="7"/>
      <c r="H72" s="9"/>
      <c r="I72" s="9"/>
      <c r="J72" s="9"/>
    </row>
    <row r="73" spans="1:11" x14ac:dyDescent="0.25">
      <c r="A73" s="13" t="s">
        <v>71</v>
      </c>
      <c r="B73" s="14"/>
      <c r="C73" s="14"/>
      <c r="D73" s="31"/>
      <c r="E73" s="40" t="e">
        <f>(F71/D73)</f>
        <v>#DIV/0!</v>
      </c>
      <c r="F73" s="74"/>
      <c r="G73" s="7"/>
      <c r="H73" s="9"/>
      <c r="I73" s="9"/>
      <c r="J73" s="9"/>
    </row>
    <row r="74" spans="1:11" x14ac:dyDescent="0.25">
      <c r="A74" s="13" t="s">
        <v>72</v>
      </c>
      <c r="B74" s="14"/>
      <c r="C74" s="14"/>
      <c r="D74" s="31"/>
      <c r="E74" s="78" t="e">
        <f>(F71/D74)</f>
        <v>#DIV/0!</v>
      </c>
      <c r="F74" s="74"/>
      <c r="G74" s="7"/>
      <c r="H74" s="9"/>
      <c r="I74" s="9"/>
      <c r="J74" s="9"/>
    </row>
    <row r="75" spans="1:11" x14ac:dyDescent="0.25">
      <c r="A75" s="13" t="s">
        <v>76</v>
      </c>
      <c r="B75" s="14"/>
      <c r="C75" s="14"/>
      <c r="D75" s="31">
        <v>423</v>
      </c>
      <c r="E75" s="78">
        <f>(F71/D75)</f>
        <v>250.33806146572104</v>
      </c>
      <c r="F75" s="293"/>
      <c r="G75" s="7"/>
      <c r="H75" s="138" t="s">
        <v>125</v>
      </c>
      <c r="I75" s="9"/>
      <c r="J75" s="9"/>
    </row>
    <row r="76" spans="1:11" x14ac:dyDescent="0.25">
      <c r="A76" s="13" t="s">
        <v>73</v>
      </c>
      <c r="B76" s="14"/>
      <c r="C76" s="14"/>
      <c r="D76" s="31"/>
      <c r="E76" s="117" t="e">
        <f>(F71/D76)</f>
        <v>#DIV/0!</v>
      </c>
      <c r="F76" s="294"/>
      <c r="G76" s="7"/>
      <c r="H76" s="9"/>
      <c r="I76" s="9"/>
      <c r="J76" s="9"/>
    </row>
    <row r="77" spans="1:11" ht="15.75" thickBot="1" x14ac:dyDescent="0.3">
      <c r="A77" s="16" t="s">
        <v>82</v>
      </c>
      <c r="B77" s="17"/>
      <c r="C77" s="17"/>
      <c r="D77" s="287"/>
      <c r="E77" s="228" t="e">
        <f>(F71/D77)</f>
        <v>#DIV/0!</v>
      </c>
      <c r="F77" s="44"/>
      <c r="G77" s="7"/>
      <c r="H77" s="9"/>
      <c r="I77" s="9"/>
      <c r="J77" s="9"/>
    </row>
    <row r="78" spans="1:11" x14ac:dyDescent="0.25">
      <c r="A78" s="79" t="s">
        <v>225</v>
      </c>
      <c r="B78" s="14"/>
      <c r="C78" s="14" t="s">
        <v>84</v>
      </c>
      <c r="D78" s="118"/>
      <c r="E78" s="28"/>
      <c r="F78" s="9"/>
      <c r="G78" s="7"/>
      <c r="H78" s="9"/>
      <c r="I78" s="9"/>
      <c r="J78" s="9"/>
    </row>
    <row r="79" spans="1:11" x14ac:dyDescent="0.25">
      <c r="A79" s="26" t="s">
        <v>226</v>
      </c>
      <c r="B79" s="11"/>
      <c r="C79" s="11" t="s">
        <v>84</v>
      </c>
      <c r="D79" s="38"/>
      <c r="E79" s="9"/>
      <c r="F79" s="9"/>
      <c r="G79" s="7"/>
      <c r="H79" s="9"/>
      <c r="I79" s="9"/>
      <c r="J79" s="9"/>
    </row>
    <row r="80" spans="1:11" x14ac:dyDescent="0.25">
      <c r="A80" s="26" t="s">
        <v>227</v>
      </c>
      <c r="B80" s="11"/>
      <c r="C80" s="11" t="s">
        <v>84</v>
      </c>
      <c r="D80" s="9"/>
      <c r="E80" s="9"/>
      <c r="F80" s="9"/>
      <c r="G80" s="7"/>
      <c r="H80" s="9"/>
      <c r="I80" s="9"/>
      <c r="J80" s="9"/>
    </row>
    <row r="81" spans="1:10" x14ac:dyDescent="0.25">
      <c r="A81" s="13"/>
      <c r="B81" s="14"/>
      <c r="C81" s="14"/>
      <c r="D81" s="9"/>
      <c r="E81" s="9"/>
      <c r="F81" s="9"/>
      <c r="G81" s="7"/>
      <c r="H81" s="9"/>
      <c r="I81" s="9"/>
      <c r="J81" s="9"/>
    </row>
    <row r="82" spans="1:10" x14ac:dyDescent="0.25">
      <c r="A82" s="26" t="s">
        <v>228</v>
      </c>
      <c r="B82" s="14"/>
      <c r="C82" s="14"/>
      <c r="D82" s="66">
        <f>(H94/D83)</f>
        <v>35212</v>
      </c>
      <c r="E82" s="41"/>
      <c r="F82" s="41"/>
      <c r="G82" s="7"/>
      <c r="H82" s="9"/>
      <c r="I82" s="9"/>
      <c r="J82" s="9"/>
    </row>
    <row r="83" spans="1:10" x14ac:dyDescent="0.25">
      <c r="A83" s="13" t="s">
        <v>124</v>
      </c>
      <c r="B83" s="11" t="s">
        <v>84</v>
      </c>
      <c r="C83" s="14"/>
      <c r="D83" s="14">
        <v>3</v>
      </c>
      <c r="E83" s="9"/>
      <c r="F83" s="9"/>
      <c r="G83" s="7"/>
      <c r="H83" s="138" t="s">
        <v>176</v>
      </c>
      <c r="I83" s="9"/>
      <c r="J83" s="9"/>
    </row>
    <row r="84" spans="1:10" ht="15.75" thickBot="1" x14ac:dyDescent="0.3">
      <c r="A84" s="42" t="s">
        <v>229</v>
      </c>
      <c r="B84" s="17"/>
      <c r="C84" s="17" t="s">
        <v>84</v>
      </c>
      <c r="D84" s="43"/>
      <c r="E84" s="43"/>
      <c r="F84" s="43"/>
      <c r="G84" s="44"/>
      <c r="H84" s="9"/>
      <c r="I84" s="9"/>
      <c r="J84" s="9"/>
    </row>
    <row r="85" spans="1:10" ht="15.75" thickBot="1" x14ac:dyDescent="0.3">
      <c r="A85" s="26"/>
      <c r="B85" s="14"/>
      <c r="C85" s="14"/>
      <c r="D85" s="9"/>
      <c r="E85" s="9"/>
      <c r="F85" s="9"/>
      <c r="G85" s="9"/>
      <c r="H85" s="9"/>
      <c r="I85" s="9"/>
      <c r="J85" s="9"/>
    </row>
    <row r="86" spans="1:10" x14ac:dyDescent="0.25">
      <c r="A86" s="10" t="s">
        <v>108</v>
      </c>
      <c r="B86" s="71"/>
      <c r="C86" s="71"/>
      <c r="D86" s="3"/>
      <c r="E86" s="3"/>
      <c r="F86" s="3"/>
      <c r="G86" s="4"/>
    </row>
    <row r="87" spans="1:10" x14ac:dyDescent="0.25">
      <c r="A87" s="8"/>
      <c r="B87" s="11" t="s">
        <v>2</v>
      </c>
      <c r="C87" s="11" t="s">
        <v>3</v>
      </c>
      <c r="D87" s="24" t="s">
        <v>17</v>
      </c>
      <c r="E87" s="11" t="s">
        <v>30</v>
      </c>
      <c r="F87" s="9"/>
      <c r="G87" s="7"/>
    </row>
    <row r="88" spans="1:10" x14ac:dyDescent="0.25">
      <c r="A88" s="30" t="s">
        <v>31</v>
      </c>
      <c r="B88" s="14"/>
      <c r="C88" s="14" t="s">
        <v>84</v>
      </c>
      <c r="D88" s="38"/>
      <c r="E88" s="123">
        <f>(D88/181765)</f>
        <v>0</v>
      </c>
      <c r="F88" s="45"/>
      <c r="G88" s="7"/>
    </row>
    <row r="89" spans="1:10" x14ac:dyDescent="0.25">
      <c r="A89" s="30" t="s">
        <v>32</v>
      </c>
      <c r="B89" s="9"/>
      <c r="C89" s="14" t="s">
        <v>84</v>
      </c>
      <c r="D89" s="41"/>
      <c r="E89" s="14"/>
      <c r="F89" s="9"/>
      <c r="G89" s="7"/>
    </row>
    <row r="90" spans="1:10" x14ac:dyDescent="0.25">
      <c r="A90" s="30" t="s">
        <v>33</v>
      </c>
      <c r="B90" s="14"/>
      <c r="C90" s="14" t="s">
        <v>84</v>
      </c>
      <c r="D90" s="38"/>
      <c r="E90" s="124">
        <f>(D90/204621)</f>
        <v>0</v>
      </c>
      <c r="F90" s="45"/>
      <c r="G90" s="7"/>
    </row>
    <row r="91" spans="1:10" ht="15.75" thickBot="1" x14ac:dyDescent="0.3">
      <c r="A91" s="47" t="s">
        <v>34</v>
      </c>
      <c r="B91" s="17"/>
      <c r="C91" s="17" t="s">
        <v>84</v>
      </c>
      <c r="D91" s="88"/>
      <c r="E91" s="125"/>
      <c r="F91" s="43"/>
      <c r="G91" s="44"/>
    </row>
    <row r="92" spans="1:10" ht="15.75" thickBot="1" x14ac:dyDescent="0.3">
      <c r="A92" s="46" t="s">
        <v>109</v>
      </c>
      <c r="B92" s="14"/>
      <c r="C92" s="14"/>
      <c r="D92" s="41"/>
      <c r="E92" s="9"/>
      <c r="F92" s="9"/>
      <c r="G92" s="9"/>
    </row>
    <row r="93" spans="1:10" ht="15.75" thickBot="1" x14ac:dyDescent="0.3">
      <c r="A93" s="46"/>
      <c r="B93" s="14"/>
      <c r="C93" s="14"/>
      <c r="D93" s="90"/>
      <c r="E93" s="91">
        <v>2015</v>
      </c>
      <c r="F93" s="91"/>
      <c r="G93" s="91">
        <v>2016</v>
      </c>
      <c r="H93" s="91">
        <v>2017</v>
      </c>
      <c r="I93" s="92"/>
    </row>
    <row r="94" spans="1:10" ht="15.75" thickBot="1" x14ac:dyDescent="0.3">
      <c r="A94" s="49"/>
      <c r="D94" s="93" t="s">
        <v>35</v>
      </c>
      <c r="E94" s="94">
        <v>106231</v>
      </c>
      <c r="F94" s="94"/>
      <c r="G94" s="95">
        <v>105893</v>
      </c>
      <c r="H94" s="96">
        <v>105636</v>
      </c>
      <c r="I94" s="97"/>
    </row>
    <row r="95" spans="1:10" ht="15.75" thickBot="1" x14ac:dyDescent="0.3">
      <c r="A95" s="10" t="s">
        <v>36</v>
      </c>
      <c r="B95" s="3"/>
      <c r="C95" s="3"/>
      <c r="D95" s="2"/>
      <c r="E95" s="3"/>
      <c r="F95" s="3"/>
      <c r="G95" s="4"/>
      <c r="H95" s="101"/>
      <c r="I95" s="4"/>
    </row>
    <row r="96" spans="1:10" ht="15.75" thickBot="1" x14ac:dyDescent="0.3">
      <c r="A96" s="50"/>
      <c r="B96" s="108" t="s">
        <v>2</v>
      </c>
      <c r="C96" s="91" t="s">
        <v>3</v>
      </c>
      <c r="D96" s="108" t="s">
        <v>37</v>
      </c>
      <c r="E96" s="91" t="s">
        <v>38</v>
      </c>
      <c r="F96" s="92" t="s">
        <v>39</v>
      </c>
      <c r="G96" s="92" t="s">
        <v>40</v>
      </c>
      <c r="H96" s="109" t="s">
        <v>55</v>
      </c>
      <c r="I96" s="134" t="s">
        <v>79</v>
      </c>
    </row>
    <row r="97" spans="1:10" x14ac:dyDescent="0.25">
      <c r="A97" s="26" t="s">
        <v>41</v>
      </c>
      <c r="B97" s="14" t="s">
        <v>110</v>
      </c>
      <c r="C97" s="9"/>
      <c r="D97" s="98">
        <f>SUM(D98:D100)</f>
        <v>12443000</v>
      </c>
      <c r="E97" s="60">
        <f>SUM(E98:E100)</f>
        <v>12443000</v>
      </c>
      <c r="F97" s="51">
        <f>(D97/E94)</f>
        <v>117.13153410962902</v>
      </c>
      <c r="G97" s="61">
        <f>(E97/G94)</f>
        <v>117.50540640080081</v>
      </c>
      <c r="H97" s="102">
        <f>(I97/H94)</f>
        <v>123.99182097012383</v>
      </c>
      <c r="I97" s="77">
        <f>SUM(I98:I100)</f>
        <v>13098000</v>
      </c>
      <c r="J97" s="153" t="s">
        <v>121</v>
      </c>
    </row>
    <row r="98" spans="1:10" x14ac:dyDescent="0.25">
      <c r="A98" s="50" t="s">
        <v>42</v>
      </c>
      <c r="B98" s="14"/>
      <c r="C98" s="9"/>
      <c r="D98" s="99">
        <v>12443000</v>
      </c>
      <c r="E98" s="38">
        <v>12443000</v>
      </c>
      <c r="F98" s="65">
        <f>(D98/E94)</f>
        <v>117.13153410962902</v>
      </c>
      <c r="G98" s="76">
        <f>(E98/G94)</f>
        <v>117.50540640080081</v>
      </c>
      <c r="H98" s="76">
        <f>(I98/H94)</f>
        <v>123.99182097012383</v>
      </c>
      <c r="I98" s="74">
        <v>13098000</v>
      </c>
    </row>
    <row r="99" spans="1:10" x14ac:dyDescent="0.25">
      <c r="A99" s="50" t="s">
        <v>43</v>
      </c>
      <c r="B99" s="14"/>
      <c r="C99" s="9"/>
      <c r="D99" s="99"/>
      <c r="E99" s="38"/>
      <c r="F99" s="65">
        <f>(D99/E94)</f>
        <v>0</v>
      </c>
      <c r="G99" s="76">
        <f>(E99/G94)</f>
        <v>0</v>
      </c>
      <c r="H99" s="103">
        <f>(I99/H94)</f>
        <v>0</v>
      </c>
      <c r="I99" s="74"/>
    </row>
    <row r="100" spans="1:10" x14ac:dyDescent="0.25">
      <c r="A100" s="50" t="s">
        <v>44</v>
      </c>
      <c r="B100" s="14"/>
      <c r="C100" s="9"/>
      <c r="D100" s="99"/>
      <c r="E100" s="38"/>
      <c r="F100" s="65">
        <f>(D100/E94)</f>
        <v>0</v>
      </c>
      <c r="G100" s="76">
        <f>(E100/G94)</f>
        <v>0</v>
      </c>
      <c r="H100" s="111">
        <f>(I100/H94)</f>
        <v>0</v>
      </c>
      <c r="I100" s="74"/>
    </row>
    <row r="101" spans="1:10" x14ac:dyDescent="0.25">
      <c r="A101" s="26" t="s">
        <v>45</v>
      </c>
      <c r="B101" s="14" t="s">
        <v>110</v>
      </c>
      <c r="C101" s="9"/>
      <c r="D101" s="98">
        <f>SUM(D102:D103)</f>
        <v>8649000</v>
      </c>
      <c r="E101" s="60">
        <f>SUM(E102:E103)</f>
        <v>8649000</v>
      </c>
      <c r="F101" s="51">
        <f>(D101/E94)</f>
        <v>81.416912200770014</v>
      </c>
      <c r="G101" s="61">
        <f>(E101/G94)</f>
        <v>81.676786945312728</v>
      </c>
      <c r="H101" s="102">
        <f>(I101/H94)</f>
        <v>83.702525654133055</v>
      </c>
      <c r="I101" s="75">
        <f>SUM(I102:I103)</f>
        <v>8842000</v>
      </c>
    </row>
    <row r="102" spans="1:10" x14ac:dyDescent="0.25">
      <c r="A102" s="50" t="s">
        <v>46</v>
      </c>
      <c r="B102" s="14"/>
      <c r="C102" s="9"/>
      <c r="D102" s="99">
        <v>8649000</v>
      </c>
      <c r="E102" s="38">
        <v>8649000</v>
      </c>
      <c r="F102" s="52">
        <f>(D102/E94)</f>
        <v>81.416912200770014</v>
      </c>
      <c r="G102" s="114">
        <f>(E102/G94)</f>
        <v>81.676786945312728</v>
      </c>
      <c r="H102" s="111">
        <f>(I102/H94)</f>
        <v>83.702525654133055</v>
      </c>
      <c r="I102" s="74">
        <v>8842000</v>
      </c>
    </row>
    <row r="103" spans="1:10" x14ac:dyDescent="0.25">
      <c r="A103" s="50" t="s">
        <v>47</v>
      </c>
      <c r="B103" s="14"/>
      <c r="C103" s="9"/>
      <c r="D103" s="105"/>
      <c r="E103" s="113"/>
      <c r="F103" s="106">
        <f>(D103/E94)</f>
        <v>0</v>
      </c>
      <c r="G103" s="115">
        <f>(E103/G94)</f>
        <v>0</v>
      </c>
      <c r="H103" s="112">
        <f>(I103/H94)</f>
        <v>0</v>
      </c>
      <c r="I103" s="107"/>
    </row>
    <row r="104" spans="1:10" x14ac:dyDescent="0.25">
      <c r="A104" s="26" t="s">
        <v>48</v>
      </c>
      <c r="B104" s="14" t="s">
        <v>84</v>
      </c>
      <c r="C104" s="9"/>
      <c r="D104" s="8"/>
      <c r="E104" s="53"/>
      <c r="F104" s="52">
        <v>655.19000000000005</v>
      </c>
      <c r="G104" s="7"/>
      <c r="H104" s="103"/>
      <c r="I104" s="7"/>
    </row>
    <row r="105" spans="1:10" x14ac:dyDescent="0.25">
      <c r="A105" s="26" t="s">
        <v>49</v>
      </c>
      <c r="B105" s="14" t="s">
        <v>84</v>
      </c>
      <c r="C105" s="9"/>
      <c r="D105" s="8"/>
      <c r="E105" s="53"/>
      <c r="F105" s="52">
        <v>184.36</v>
      </c>
      <c r="G105" s="7"/>
      <c r="H105" s="103"/>
      <c r="I105" s="7"/>
    </row>
    <row r="106" spans="1:10" x14ac:dyDescent="0.25">
      <c r="A106" s="26" t="s">
        <v>50</v>
      </c>
      <c r="B106" s="14" t="s">
        <v>84</v>
      </c>
      <c r="C106" s="9"/>
      <c r="D106" s="8"/>
      <c r="E106" s="53"/>
      <c r="F106" s="52">
        <v>1003.45</v>
      </c>
      <c r="G106" s="7"/>
      <c r="H106" s="103"/>
      <c r="I106" s="7"/>
    </row>
    <row r="107" spans="1:10" x14ac:dyDescent="0.25">
      <c r="A107" s="26" t="s">
        <v>51</v>
      </c>
      <c r="B107" s="14" t="s">
        <v>84</v>
      </c>
      <c r="C107" s="9"/>
      <c r="D107" s="8"/>
      <c r="E107" s="53"/>
      <c r="F107" s="52">
        <v>111.94</v>
      </c>
      <c r="G107" s="54"/>
      <c r="H107" s="103"/>
      <c r="I107" s="7"/>
    </row>
    <row r="108" spans="1:10" x14ac:dyDescent="0.25">
      <c r="A108" s="26" t="s">
        <v>218</v>
      </c>
      <c r="B108" s="14"/>
      <c r="C108" s="9"/>
      <c r="D108" s="254">
        <v>0.63360000000000005</v>
      </c>
      <c r="E108" s="53"/>
      <c r="F108" s="52"/>
      <c r="G108" s="54"/>
      <c r="H108" s="103"/>
      <c r="I108" s="7"/>
    </row>
    <row r="109" spans="1:10" ht="15.75" thickBot="1" x14ac:dyDescent="0.3">
      <c r="A109" s="42" t="s">
        <v>216</v>
      </c>
      <c r="B109" s="17" t="s">
        <v>84</v>
      </c>
      <c r="C109" s="43"/>
      <c r="D109" s="100"/>
      <c r="E109" s="55"/>
      <c r="F109" s="55">
        <v>370</v>
      </c>
      <c r="G109" s="56"/>
      <c r="H109" s="104"/>
      <c r="I109" s="44"/>
      <c r="J109" t="s">
        <v>221</v>
      </c>
    </row>
    <row r="110" spans="1:10" x14ac:dyDescent="0.25">
      <c r="A110" s="80" t="s">
        <v>122</v>
      </c>
    </row>
    <row r="111" spans="1:10" ht="15.75" thickBot="1" x14ac:dyDescent="0.3">
      <c r="A111" s="79" t="s">
        <v>123</v>
      </c>
    </row>
    <row r="112" spans="1:10" x14ac:dyDescent="0.25">
      <c r="A112" s="263" t="s">
        <v>164</v>
      </c>
      <c r="B112" s="264" t="s">
        <v>2</v>
      </c>
      <c r="C112" s="265" t="s">
        <v>3</v>
      </c>
    </row>
    <row r="113" spans="1:4" x14ac:dyDescent="0.25">
      <c r="A113" s="238" t="s">
        <v>181</v>
      </c>
      <c r="B113" s="155"/>
      <c r="C113" s="266" t="s">
        <v>110</v>
      </c>
    </row>
    <row r="114" spans="1:4" x14ac:dyDescent="0.25">
      <c r="A114" s="238" t="s">
        <v>182</v>
      </c>
      <c r="B114" s="155"/>
      <c r="C114" s="266" t="s">
        <v>110</v>
      </c>
    </row>
    <row r="115" spans="1:4" x14ac:dyDescent="0.25">
      <c r="A115" s="238" t="s">
        <v>183</v>
      </c>
      <c r="B115" s="155"/>
      <c r="C115" s="266" t="s">
        <v>110</v>
      </c>
    </row>
    <row r="116" spans="1:4" x14ac:dyDescent="0.25">
      <c r="A116" s="238" t="s">
        <v>184</v>
      </c>
      <c r="B116" s="155"/>
      <c r="C116" s="266" t="s">
        <v>110</v>
      </c>
    </row>
    <row r="117" spans="1:4" ht="15.75" thickBot="1" x14ac:dyDescent="0.3">
      <c r="A117" s="271" t="s">
        <v>185</v>
      </c>
      <c r="B117" s="268" t="s">
        <v>110</v>
      </c>
      <c r="C117" s="269"/>
      <c r="D117" s="58" t="s">
        <v>194</v>
      </c>
    </row>
    <row r="118" spans="1:4" x14ac:dyDescent="0.25">
      <c r="A118" s="57" t="s">
        <v>52</v>
      </c>
    </row>
    <row r="119" spans="1:4" x14ac:dyDescent="0.25">
      <c r="A119" s="24" t="s">
        <v>119</v>
      </c>
    </row>
    <row r="120" spans="1:4" x14ac:dyDescent="0.25">
      <c r="A120" s="58" t="s">
        <v>174</v>
      </c>
    </row>
    <row r="121" spans="1:4" ht="15.75" thickBot="1" x14ac:dyDescent="0.3">
      <c r="A121" s="58" t="s">
        <v>175</v>
      </c>
    </row>
    <row r="122" spans="1:4" ht="15.75" thickBot="1" x14ac:dyDescent="0.3">
      <c r="A122" s="93" t="s">
        <v>232</v>
      </c>
      <c r="B122" s="319">
        <f>(12/64)</f>
        <v>0.1875</v>
      </c>
    </row>
  </sheetData>
  <hyperlinks>
    <hyperlink ref="D25" r:id="rId1" xr:uid="{00000000-0004-0000-0200-000000000000}"/>
    <hyperlink ref="D18" r:id="rId2" xr:uid="{00000000-0004-0000-0200-000001000000}"/>
    <hyperlink ref="D19" r:id="rId3" xr:uid="{00000000-0004-0000-0200-000002000000}"/>
    <hyperlink ref="D24" r:id="rId4" xr:uid="{00000000-0004-0000-0200-000003000000}"/>
    <hyperlink ref="A120" r:id="rId5" xr:uid="{00000000-0004-0000-0200-000004000000}"/>
    <hyperlink ref="A121" r:id="rId6" xr:uid="{00000000-0004-0000-0200-000005000000}"/>
    <hyperlink ref="J97" r:id="rId7" xr:uid="{00000000-0004-0000-0200-000006000000}"/>
    <hyperlink ref="H75" r:id="rId8" xr:uid="{00000000-0004-0000-0200-000007000000}"/>
    <hyperlink ref="H83" r:id="rId9" xr:uid="{00000000-0004-0000-0200-000008000000}"/>
    <hyperlink ref="D117" r:id="rId10" xr:uid="{00000000-0004-0000-0200-000009000000}"/>
  </hyperlinks>
  <pageMargins left="0.7" right="0.7" top="0.75" bottom="0.75" header="0.3" footer="0.3"/>
  <pageSetup paperSize="9" orientation="portrait"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5"/>
  <sheetViews>
    <sheetView topLeftCell="A100" workbookViewId="0">
      <selection activeCell="A130" sqref="A130"/>
    </sheetView>
  </sheetViews>
  <sheetFormatPr baseColWidth="10" defaultRowHeight="15" x14ac:dyDescent="0.25"/>
  <cols>
    <col min="1" max="1" width="92.140625" customWidth="1"/>
    <col min="4" max="4" width="19.28515625" customWidth="1"/>
    <col min="5" max="5" width="28.28515625" customWidth="1"/>
    <col min="6" max="6" width="13.42578125" customWidth="1"/>
    <col min="8" max="8" width="15.28515625" customWidth="1"/>
    <col min="9" max="9" width="16.7109375" customWidth="1"/>
  </cols>
  <sheetData>
    <row r="1" spans="1:7" ht="15.75" thickBot="1" x14ac:dyDescent="0.3"/>
    <row r="2" spans="1:7" x14ac:dyDescent="0.25">
      <c r="A2" s="2"/>
      <c r="B2" s="3"/>
      <c r="C2" s="4"/>
    </row>
    <row r="3" spans="1:7" x14ac:dyDescent="0.25">
      <c r="A3" s="5" t="s">
        <v>0</v>
      </c>
      <c r="B3" s="6" t="s">
        <v>129</v>
      </c>
      <c r="C3" s="7"/>
      <c r="D3" s="152" t="s">
        <v>133</v>
      </c>
    </row>
    <row r="4" spans="1:7" ht="15.75" thickBot="1" x14ac:dyDescent="0.3">
      <c r="A4" s="8"/>
      <c r="B4" s="9"/>
      <c r="C4" s="7"/>
      <c r="D4" s="58" t="s">
        <v>141</v>
      </c>
    </row>
    <row r="5" spans="1:7" x14ac:dyDescent="0.25">
      <c r="A5" s="10" t="s">
        <v>1</v>
      </c>
      <c r="B5" s="3"/>
      <c r="C5" s="4"/>
    </row>
    <row r="6" spans="1:7" x14ac:dyDescent="0.25">
      <c r="A6" s="8"/>
      <c r="B6" s="11" t="s">
        <v>2</v>
      </c>
      <c r="C6" s="12" t="s">
        <v>3</v>
      </c>
    </row>
    <row r="7" spans="1:7" x14ac:dyDescent="0.25">
      <c r="A7" s="13" t="s">
        <v>4</v>
      </c>
      <c r="B7" s="14" t="s">
        <v>84</v>
      </c>
      <c r="C7" s="15"/>
      <c r="D7" s="58" t="s">
        <v>130</v>
      </c>
      <c r="G7" s="58" t="s">
        <v>149</v>
      </c>
    </row>
    <row r="8" spans="1:7" x14ac:dyDescent="0.25">
      <c r="A8" s="13" t="s">
        <v>5</v>
      </c>
      <c r="B8" s="14" t="s">
        <v>84</v>
      </c>
      <c r="C8" s="15"/>
      <c r="D8" t="s">
        <v>152</v>
      </c>
    </row>
    <row r="9" spans="1:7" x14ac:dyDescent="0.25">
      <c r="A9" s="13" t="s">
        <v>6</v>
      </c>
      <c r="B9" s="14"/>
      <c r="C9" s="15" t="s">
        <v>84</v>
      </c>
    </row>
    <row r="10" spans="1:7" x14ac:dyDescent="0.25">
      <c r="A10" s="13" t="s">
        <v>7</v>
      </c>
      <c r="B10" s="14"/>
      <c r="C10" s="15" t="s">
        <v>84</v>
      </c>
    </row>
    <row r="11" spans="1:7" x14ac:dyDescent="0.25">
      <c r="A11" s="13" t="s">
        <v>8</v>
      </c>
      <c r="B11" s="14"/>
      <c r="C11" s="15" t="s">
        <v>84</v>
      </c>
    </row>
    <row r="12" spans="1:7" ht="15.75" thickBot="1" x14ac:dyDescent="0.3">
      <c r="A12" s="16"/>
      <c r="B12" s="17"/>
      <c r="C12" s="18"/>
    </row>
    <row r="13" spans="1:7" ht="15.75" thickBot="1" x14ac:dyDescent="0.3">
      <c r="A13" s="19"/>
      <c r="B13" s="9"/>
      <c r="C13" s="9"/>
      <c r="D13" s="9"/>
    </row>
    <row r="14" spans="1:7" x14ac:dyDescent="0.25">
      <c r="A14" s="10" t="s">
        <v>10</v>
      </c>
      <c r="B14" s="20"/>
      <c r="C14" s="4"/>
    </row>
    <row r="15" spans="1:7" x14ac:dyDescent="0.25">
      <c r="A15" s="8"/>
      <c r="B15" s="11" t="s">
        <v>2</v>
      </c>
      <c r="C15" s="12" t="s">
        <v>3</v>
      </c>
    </row>
    <row r="16" spans="1:7" x14ac:dyDescent="0.25">
      <c r="A16" s="13" t="s">
        <v>4</v>
      </c>
      <c r="B16" s="14"/>
      <c r="C16" s="15" t="s">
        <v>84</v>
      </c>
      <c r="D16" s="1"/>
    </row>
    <row r="17" spans="1:8" x14ac:dyDescent="0.25">
      <c r="A17" s="13" t="s">
        <v>5</v>
      </c>
      <c r="B17" s="14" t="s">
        <v>84</v>
      </c>
      <c r="C17" s="15"/>
      <c r="D17" s="58" t="s">
        <v>149</v>
      </c>
      <c r="F17" s="58" t="s">
        <v>178</v>
      </c>
    </row>
    <row r="18" spans="1:8" x14ac:dyDescent="0.25">
      <c r="A18" s="13" t="s">
        <v>6</v>
      </c>
      <c r="B18" s="14" t="s">
        <v>84</v>
      </c>
      <c r="C18" s="15"/>
    </row>
    <row r="19" spans="1:8" ht="15.75" thickBot="1" x14ac:dyDescent="0.3">
      <c r="A19" s="16" t="s">
        <v>7</v>
      </c>
      <c r="B19" s="17"/>
      <c r="C19" s="18" t="s">
        <v>84</v>
      </c>
      <c r="D19" s="1"/>
      <c r="E19" s="1"/>
      <c r="F19" s="1"/>
      <c r="G19" s="1"/>
    </row>
    <row r="20" spans="1:8" x14ac:dyDescent="0.25">
      <c r="A20" s="8"/>
      <c r="B20" s="9"/>
      <c r="C20" s="9"/>
    </row>
    <row r="21" spans="1:8" ht="15.75" thickBot="1" x14ac:dyDescent="0.3">
      <c r="A21" s="8"/>
      <c r="B21" s="9"/>
      <c r="C21" s="9"/>
    </row>
    <row r="22" spans="1:8" x14ac:dyDescent="0.25">
      <c r="A22" s="10" t="s">
        <v>11</v>
      </c>
      <c r="B22" s="20"/>
      <c r="C22" s="4"/>
    </row>
    <row r="23" spans="1:8" x14ac:dyDescent="0.25">
      <c r="A23" s="8"/>
      <c r="B23" s="11" t="s">
        <v>2</v>
      </c>
      <c r="C23" s="12" t="s">
        <v>3</v>
      </c>
    </row>
    <row r="24" spans="1:8" x14ac:dyDescent="0.25">
      <c r="A24" s="13" t="s">
        <v>4</v>
      </c>
      <c r="B24" s="14" t="s">
        <v>84</v>
      </c>
      <c r="C24" s="15"/>
      <c r="D24" s="58" t="s">
        <v>134</v>
      </c>
    </row>
    <row r="25" spans="1:8" x14ac:dyDescent="0.25">
      <c r="A25" s="13" t="s">
        <v>5</v>
      </c>
      <c r="B25" s="14" t="s">
        <v>84</v>
      </c>
      <c r="C25" s="15"/>
    </row>
    <row r="26" spans="1:8" x14ac:dyDescent="0.25">
      <c r="A26" s="13" t="s">
        <v>6</v>
      </c>
      <c r="B26" s="14"/>
      <c r="C26" s="15" t="s">
        <v>84</v>
      </c>
    </row>
    <row r="27" spans="1:8" x14ac:dyDescent="0.25">
      <c r="A27" s="13" t="s">
        <v>7</v>
      </c>
      <c r="B27" s="14" t="s">
        <v>84</v>
      </c>
      <c r="C27" s="15"/>
      <c r="D27" s="58" t="s">
        <v>135</v>
      </c>
    </row>
    <row r="28" spans="1:8" x14ac:dyDescent="0.25">
      <c r="A28" s="13" t="s">
        <v>8</v>
      </c>
      <c r="B28" s="14" t="s">
        <v>84</v>
      </c>
      <c r="C28" s="15"/>
      <c r="D28" s="58" t="s">
        <v>138</v>
      </c>
    </row>
    <row r="29" spans="1:8" x14ac:dyDescent="0.25">
      <c r="A29" s="13" t="s">
        <v>9</v>
      </c>
      <c r="B29" s="14" t="s">
        <v>84</v>
      </c>
      <c r="C29" s="15"/>
      <c r="E29" s="9"/>
      <c r="F29" s="9"/>
      <c r="G29" s="21"/>
      <c r="H29" s="14"/>
    </row>
    <row r="30" spans="1:8" x14ac:dyDescent="0.25">
      <c r="A30" s="13" t="s">
        <v>12</v>
      </c>
      <c r="B30" s="14" t="s">
        <v>84</v>
      </c>
      <c r="C30" s="15"/>
      <c r="D30" s="58" t="s">
        <v>136</v>
      </c>
      <c r="E30" s="9"/>
      <c r="F30" s="9"/>
      <c r="G30" s="21"/>
      <c r="H30" s="14"/>
    </row>
    <row r="31" spans="1:8" x14ac:dyDescent="0.25">
      <c r="A31" s="13" t="s">
        <v>13</v>
      </c>
      <c r="B31" s="14"/>
      <c r="C31" s="15" t="s">
        <v>84</v>
      </c>
    </row>
    <row r="32" spans="1:8" x14ac:dyDescent="0.25">
      <c r="A32" s="13" t="s">
        <v>14</v>
      </c>
      <c r="B32" s="14" t="s">
        <v>84</v>
      </c>
      <c r="C32" s="15"/>
      <c r="D32" t="s">
        <v>137</v>
      </c>
    </row>
    <row r="33" spans="1:11" ht="15.75" thickBot="1" x14ac:dyDescent="0.3">
      <c r="A33" s="16" t="s">
        <v>15</v>
      </c>
      <c r="B33" s="17" t="s">
        <v>84</v>
      </c>
      <c r="C33" s="18"/>
      <c r="D33" s="58" t="s">
        <v>139</v>
      </c>
      <c r="E33" s="1"/>
      <c r="F33" s="1"/>
    </row>
    <row r="34" spans="1:11" x14ac:dyDescent="0.25">
      <c r="A34" s="9"/>
      <c r="B34" s="9"/>
      <c r="C34" s="9"/>
      <c r="H34" s="14"/>
    </row>
    <row r="35" spans="1:11" x14ac:dyDescent="0.25">
      <c r="A35" s="64"/>
      <c r="B35" s="63"/>
      <c r="C35" s="24"/>
    </row>
    <row r="36" spans="1:11" ht="15.75" thickBot="1" x14ac:dyDescent="0.3">
      <c r="A36" s="82"/>
      <c r="B36" s="83"/>
      <c r="C36" s="84"/>
      <c r="D36" s="84"/>
      <c r="E36" s="84"/>
      <c r="F36" s="84"/>
      <c r="G36" s="85"/>
    </row>
    <row r="37" spans="1:11" ht="15.75" thickBot="1" x14ac:dyDescent="0.3">
      <c r="A37" s="10" t="s">
        <v>16</v>
      </c>
      <c r="B37" s="20"/>
      <c r="C37" s="81"/>
      <c r="D37" s="3"/>
      <c r="E37" s="3"/>
      <c r="F37" s="3"/>
      <c r="G37" s="3"/>
      <c r="H37" s="3"/>
      <c r="I37" s="3"/>
      <c r="J37" s="4"/>
    </row>
    <row r="38" spans="1:11" ht="15.75" thickBot="1" x14ac:dyDescent="0.3">
      <c r="A38" s="10" t="s">
        <v>107</v>
      </c>
      <c r="B38" s="20"/>
      <c r="C38" s="3"/>
      <c r="D38" s="3"/>
      <c r="E38" s="3"/>
      <c r="F38" s="3"/>
      <c r="G38" s="151">
        <v>2016</v>
      </c>
      <c r="H38" s="151">
        <v>2015</v>
      </c>
      <c r="I38" s="130" t="s">
        <v>54</v>
      </c>
      <c r="J38" s="131" t="s">
        <v>18</v>
      </c>
      <c r="K38" s="58" t="s">
        <v>144</v>
      </c>
    </row>
    <row r="39" spans="1:11" ht="15.75" thickBot="1" x14ac:dyDescent="0.3">
      <c r="A39" s="8"/>
      <c r="B39" s="11" t="s">
        <v>2</v>
      </c>
      <c r="C39" s="11" t="s">
        <v>3</v>
      </c>
      <c r="D39" s="11" t="s">
        <v>17</v>
      </c>
      <c r="E39" s="11" t="s">
        <v>18</v>
      </c>
      <c r="F39" s="24"/>
      <c r="G39" s="121" t="s">
        <v>19</v>
      </c>
      <c r="H39" s="122" t="s">
        <v>117</v>
      </c>
      <c r="I39" s="9"/>
      <c r="J39" s="7"/>
    </row>
    <row r="40" spans="1:11" ht="15.75" thickBot="1" x14ac:dyDescent="0.3">
      <c r="A40" s="26" t="s">
        <v>20</v>
      </c>
      <c r="B40" s="14"/>
      <c r="C40" s="14"/>
      <c r="D40" s="27">
        <f>(D41+D52+D58)</f>
        <v>38691</v>
      </c>
      <c r="E40" s="28">
        <f>(D40/H40)*1000</f>
        <v>394.26702264250923</v>
      </c>
      <c r="F40" s="28"/>
      <c r="G40" s="95">
        <v>98268</v>
      </c>
      <c r="H40" s="94">
        <v>98134</v>
      </c>
      <c r="I40" s="86">
        <f>(I41+I52+I58)</f>
        <v>38252</v>
      </c>
      <c r="J40" s="114">
        <f>(I40/H40)*1000</f>
        <v>389.7935475981821</v>
      </c>
    </row>
    <row r="41" spans="1:11" x14ac:dyDescent="0.25">
      <c r="A41" s="26" t="s">
        <v>146</v>
      </c>
      <c r="B41" s="14" t="s">
        <v>84</v>
      </c>
      <c r="C41" s="14"/>
      <c r="D41" s="69">
        <f>SUM(D42:D51)</f>
        <v>38691</v>
      </c>
      <c r="E41" s="29">
        <f>(D41/H40)*1000</f>
        <v>394.26702264250923</v>
      </c>
      <c r="F41" s="29"/>
      <c r="G41" s="7"/>
      <c r="H41" s="8"/>
      <c r="I41" s="69">
        <f>SUM(I42:I51)</f>
        <v>38252</v>
      </c>
      <c r="J41" s="114">
        <f>(I41/H40)*1000</f>
        <v>389.7935475981821</v>
      </c>
    </row>
    <row r="42" spans="1:11" x14ac:dyDescent="0.25">
      <c r="A42" s="30" t="s">
        <v>61</v>
      </c>
      <c r="B42" s="14"/>
      <c r="C42" s="14"/>
      <c r="D42" s="31">
        <v>37391</v>
      </c>
      <c r="E42" s="28">
        <f>(D42/H40)*1000</f>
        <v>381.01983002832861</v>
      </c>
      <c r="F42" s="28"/>
      <c r="G42" s="7"/>
      <c r="H42" s="8"/>
      <c r="I42" s="38">
        <v>37000</v>
      </c>
      <c r="J42" s="114">
        <f>(I42/H40)*1000</f>
        <v>377.03548209590969</v>
      </c>
    </row>
    <row r="43" spans="1:11" x14ac:dyDescent="0.25">
      <c r="A43" s="30" t="s">
        <v>21</v>
      </c>
      <c r="B43" s="14"/>
      <c r="C43" s="14"/>
      <c r="D43" s="31"/>
      <c r="E43" s="59">
        <f>(D43/G40)</f>
        <v>0</v>
      </c>
      <c r="F43" s="14"/>
      <c r="G43" s="7"/>
      <c r="H43" s="8"/>
      <c r="I43" s="38"/>
      <c r="J43" s="114">
        <f>(I43/H40)*1000</f>
        <v>0</v>
      </c>
    </row>
    <row r="44" spans="1:11" x14ac:dyDescent="0.25">
      <c r="A44" s="30" t="s">
        <v>22</v>
      </c>
      <c r="B44" s="32"/>
      <c r="C44" s="14"/>
      <c r="D44" s="31"/>
      <c r="E44" s="68">
        <f>(D44/G40)</f>
        <v>0</v>
      </c>
      <c r="F44" s="14"/>
      <c r="G44" s="7"/>
      <c r="H44" s="8"/>
      <c r="I44" s="38"/>
      <c r="J44" s="114">
        <f>(I44/H40)*1000</f>
        <v>0</v>
      </c>
    </row>
    <row r="45" spans="1:11" x14ac:dyDescent="0.25">
      <c r="A45" s="30" t="s">
        <v>62</v>
      </c>
      <c r="B45" s="14"/>
      <c r="C45" s="14"/>
      <c r="D45" s="31">
        <v>1300</v>
      </c>
      <c r="E45" s="59">
        <f>(D45/G40)*1000</f>
        <v>13.229128505719054</v>
      </c>
      <c r="F45" s="14"/>
      <c r="G45" s="7"/>
      <c r="H45" s="8"/>
      <c r="I45" s="38">
        <v>1252</v>
      </c>
      <c r="J45" s="114">
        <f>(I45/H40)*1000</f>
        <v>12.758065502272403</v>
      </c>
    </row>
    <row r="46" spans="1:11" x14ac:dyDescent="0.25">
      <c r="A46" s="30" t="s">
        <v>63</v>
      </c>
      <c r="B46" s="14"/>
      <c r="C46" s="14"/>
      <c r="D46" s="31"/>
      <c r="E46" s="59">
        <f>(D46/G40)*1000</f>
        <v>0</v>
      </c>
      <c r="F46" s="14"/>
      <c r="G46" s="7"/>
      <c r="H46" s="8"/>
      <c r="I46" s="38"/>
      <c r="J46" s="7">
        <f>(I46/H40)*1000</f>
        <v>0</v>
      </c>
    </row>
    <row r="47" spans="1:11" x14ac:dyDescent="0.25">
      <c r="A47" s="30" t="s">
        <v>64</v>
      </c>
      <c r="B47" s="14"/>
      <c r="C47" s="14"/>
      <c r="D47" s="31"/>
      <c r="E47" s="59">
        <f>(D47/G40)*1000</f>
        <v>0</v>
      </c>
      <c r="F47" s="14"/>
      <c r="G47" s="12"/>
      <c r="H47" s="133"/>
      <c r="I47" s="38"/>
      <c r="J47" s="7">
        <f>(I47/H40)*1000</f>
        <v>0</v>
      </c>
    </row>
    <row r="48" spans="1:11" x14ac:dyDescent="0.25">
      <c r="A48" s="30" t="s">
        <v>23</v>
      </c>
      <c r="B48" s="14"/>
      <c r="C48" s="14"/>
      <c r="D48" s="31"/>
      <c r="E48" s="14"/>
      <c r="F48" s="14"/>
      <c r="G48" s="12"/>
      <c r="H48" s="8"/>
      <c r="I48" s="9"/>
      <c r="J48" s="7"/>
    </row>
    <row r="49" spans="1:10" x14ac:dyDescent="0.25">
      <c r="A49" s="30" t="s">
        <v>24</v>
      </c>
      <c r="B49" s="14"/>
      <c r="C49" s="14"/>
      <c r="D49" s="31"/>
      <c r="E49" s="14"/>
      <c r="F49" s="14"/>
      <c r="G49" s="12"/>
      <c r="H49" s="8"/>
      <c r="I49" s="9"/>
      <c r="J49" s="7"/>
    </row>
    <row r="50" spans="1:10" x14ac:dyDescent="0.25">
      <c r="A50" s="30" t="s">
        <v>57</v>
      </c>
      <c r="B50" s="14"/>
      <c r="C50" s="14"/>
      <c r="D50" s="31"/>
      <c r="E50" s="14"/>
      <c r="F50" s="14"/>
      <c r="G50" s="12"/>
      <c r="H50" s="8"/>
      <c r="I50" s="9"/>
      <c r="J50" s="7">
        <f>(I50/H40)*1000</f>
        <v>0</v>
      </c>
    </row>
    <row r="51" spans="1:10" x14ac:dyDescent="0.25">
      <c r="A51" s="30" t="s">
        <v>65</v>
      </c>
      <c r="B51" s="14"/>
      <c r="C51" s="14"/>
      <c r="D51" s="31"/>
      <c r="E51" s="14"/>
      <c r="F51" s="14"/>
      <c r="G51" s="7"/>
      <c r="H51" s="8"/>
      <c r="I51" s="41"/>
      <c r="J51" s="7">
        <f>(I51/H40)*1000</f>
        <v>0</v>
      </c>
    </row>
    <row r="52" spans="1:10" x14ac:dyDescent="0.25">
      <c r="A52" s="26" t="s">
        <v>161</v>
      </c>
      <c r="B52" s="14"/>
      <c r="C52" s="14"/>
      <c r="D52" s="69">
        <f>SUM(D53:D57)</f>
        <v>0</v>
      </c>
      <c r="E52" s="29">
        <f>(D52/G40)*1000</f>
        <v>0</v>
      </c>
      <c r="F52" s="33"/>
      <c r="G52" s="7"/>
      <c r="H52" s="8"/>
      <c r="I52" s="89">
        <f>SUM(I53:I57)</f>
        <v>0</v>
      </c>
      <c r="J52" s="7"/>
    </row>
    <row r="53" spans="1:10" x14ac:dyDescent="0.25">
      <c r="A53" s="30" t="s">
        <v>162</v>
      </c>
      <c r="B53" s="14"/>
      <c r="C53" s="14"/>
      <c r="D53" s="31"/>
      <c r="E53" s="14"/>
      <c r="F53" s="14"/>
      <c r="G53" s="7"/>
      <c r="H53" s="8"/>
      <c r="I53" s="14"/>
      <c r="J53" s="7"/>
    </row>
    <row r="54" spans="1:10" x14ac:dyDescent="0.25">
      <c r="A54" s="30" t="s">
        <v>25</v>
      </c>
      <c r="B54" s="14"/>
      <c r="C54" s="14"/>
      <c r="D54" s="31"/>
      <c r="E54" s="14"/>
      <c r="F54" s="14"/>
      <c r="G54" s="7"/>
      <c r="H54" s="8"/>
      <c r="I54" s="14"/>
      <c r="J54" s="7"/>
    </row>
    <row r="55" spans="1:10" x14ac:dyDescent="0.25">
      <c r="A55" s="30" t="s">
        <v>66</v>
      </c>
      <c r="B55" s="14"/>
      <c r="C55" s="14"/>
      <c r="D55" s="31"/>
      <c r="E55" s="14"/>
      <c r="F55" s="14"/>
      <c r="G55" s="7"/>
      <c r="H55" s="8"/>
      <c r="I55" s="31"/>
      <c r="J55" s="7"/>
    </row>
    <row r="56" spans="1:10" x14ac:dyDescent="0.25">
      <c r="A56" s="30" t="s">
        <v>163</v>
      </c>
      <c r="B56" s="14"/>
      <c r="C56" s="14"/>
      <c r="D56" s="31"/>
      <c r="E56" s="14"/>
      <c r="F56" s="14"/>
      <c r="G56" s="7"/>
      <c r="H56" s="8"/>
      <c r="I56" s="14"/>
      <c r="J56" s="7"/>
    </row>
    <row r="57" spans="1:10" x14ac:dyDescent="0.25">
      <c r="A57" s="30" t="s">
        <v>67</v>
      </c>
      <c r="B57" s="14"/>
      <c r="C57" s="14"/>
      <c r="D57" s="31"/>
      <c r="E57" s="14"/>
      <c r="F57" s="14"/>
      <c r="G57" s="7"/>
      <c r="H57" s="8"/>
      <c r="I57" s="14"/>
      <c r="J57" s="7"/>
    </row>
    <row r="58" spans="1:10" x14ac:dyDescent="0.25">
      <c r="A58" s="26" t="s">
        <v>26</v>
      </c>
      <c r="B58" s="14"/>
      <c r="C58" s="14" t="s">
        <v>84</v>
      </c>
      <c r="D58" s="69">
        <f>SUM(D59:D61)</f>
        <v>0</v>
      </c>
      <c r="E58" s="29">
        <f>(D58/G40)*1000</f>
        <v>0</v>
      </c>
      <c r="F58" s="34"/>
      <c r="G58" s="7"/>
      <c r="H58" s="8"/>
      <c r="I58" s="9"/>
      <c r="J58" s="7"/>
    </row>
    <row r="59" spans="1:10" x14ac:dyDescent="0.25">
      <c r="A59" s="35" t="s">
        <v>27</v>
      </c>
      <c r="B59" s="14"/>
      <c r="C59" s="14"/>
      <c r="D59" s="31"/>
      <c r="E59" s="14"/>
      <c r="F59" s="9"/>
      <c r="G59" s="7"/>
      <c r="H59" s="8"/>
      <c r="I59" s="9"/>
      <c r="J59" s="7"/>
    </row>
    <row r="60" spans="1:10" x14ac:dyDescent="0.25">
      <c r="A60" s="35" t="s">
        <v>58</v>
      </c>
      <c r="B60" s="14"/>
      <c r="C60" s="14"/>
      <c r="D60" s="31"/>
      <c r="E60" s="14"/>
      <c r="F60" s="9"/>
      <c r="G60" s="7"/>
      <c r="H60" s="8"/>
      <c r="I60" s="9"/>
      <c r="J60" s="7"/>
    </row>
    <row r="61" spans="1:10" ht="15.75" thickBot="1" x14ac:dyDescent="0.3">
      <c r="A61" s="126" t="s">
        <v>59</v>
      </c>
      <c r="B61" s="17"/>
      <c r="C61" s="17"/>
      <c r="D61" s="127"/>
      <c r="E61" s="17"/>
      <c r="F61" s="43"/>
      <c r="G61" s="44"/>
      <c r="H61" s="62"/>
      <c r="I61" s="43"/>
      <c r="J61" s="44"/>
    </row>
    <row r="62" spans="1:10" x14ac:dyDescent="0.25">
      <c r="A62" s="35" t="s">
        <v>147</v>
      </c>
      <c r="B62" s="14"/>
      <c r="C62" s="14"/>
      <c r="D62" s="31"/>
      <c r="E62" s="9"/>
      <c r="F62" s="9"/>
      <c r="G62" s="3"/>
      <c r="H62" s="39"/>
      <c r="I62" s="9"/>
      <c r="J62" s="9"/>
    </row>
    <row r="63" spans="1:10" ht="15.75" thickBot="1" x14ac:dyDescent="0.3">
      <c r="A63" s="35"/>
      <c r="B63" s="14"/>
      <c r="C63" s="14"/>
      <c r="D63" s="31"/>
      <c r="E63" s="9"/>
      <c r="F63" s="9"/>
      <c r="G63" s="9"/>
      <c r="H63" s="9"/>
      <c r="I63" s="9"/>
      <c r="J63" s="9"/>
    </row>
    <row r="64" spans="1:10" x14ac:dyDescent="0.25">
      <c r="A64" s="284" t="s">
        <v>68</v>
      </c>
      <c r="B64" s="130" t="s">
        <v>2</v>
      </c>
      <c r="C64" s="130" t="s">
        <v>3</v>
      </c>
      <c r="D64" s="285"/>
      <c r="E64" s="3"/>
      <c r="F64" s="3"/>
      <c r="G64" s="4"/>
      <c r="H64" s="9"/>
      <c r="I64" s="9"/>
      <c r="J64" s="9"/>
    </row>
    <row r="65" spans="1:10" x14ac:dyDescent="0.25">
      <c r="A65" s="13"/>
      <c r="B65" s="14"/>
      <c r="C65" s="14" t="s">
        <v>110</v>
      </c>
      <c r="D65" s="67" t="s">
        <v>145</v>
      </c>
      <c r="E65" s="9"/>
      <c r="F65" s="9"/>
      <c r="G65" s="7"/>
      <c r="H65" s="9"/>
      <c r="I65" s="9"/>
      <c r="J65" s="9"/>
    </row>
    <row r="66" spans="1:10" x14ac:dyDescent="0.25">
      <c r="A66" s="26" t="s">
        <v>69</v>
      </c>
      <c r="B66" s="11" t="s">
        <v>2</v>
      </c>
      <c r="C66" s="11" t="s">
        <v>3</v>
      </c>
      <c r="D66" s="14"/>
      <c r="E66" s="9"/>
      <c r="F66" s="9"/>
      <c r="G66" s="7"/>
      <c r="H66" s="9"/>
      <c r="I66" s="9"/>
      <c r="J66" s="9"/>
    </row>
    <row r="67" spans="1:10" x14ac:dyDescent="0.25">
      <c r="A67" s="13"/>
      <c r="B67" s="14"/>
      <c r="C67" s="14" t="s">
        <v>84</v>
      </c>
      <c r="D67" s="9"/>
      <c r="E67" s="9"/>
      <c r="F67" s="9"/>
      <c r="G67" s="7"/>
      <c r="H67" s="9"/>
      <c r="I67" s="9"/>
      <c r="J67" s="9"/>
    </row>
    <row r="68" spans="1:10" x14ac:dyDescent="0.25">
      <c r="A68" s="13"/>
      <c r="B68" s="14"/>
      <c r="C68" s="14"/>
      <c r="D68" s="9"/>
      <c r="E68" s="9"/>
      <c r="F68" s="9"/>
      <c r="G68" s="7"/>
      <c r="H68" s="9"/>
      <c r="I68" s="9"/>
      <c r="J68" s="9"/>
    </row>
    <row r="69" spans="1:10" x14ac:dyDescent="0.25">
      <c r="A69" s="26" t="s">
        <v>113</v>
      </c>
      <c r="B69" s="14"/>
      <c r="C69" s="14"/>
      <c r="D69" s="116" t="s">
        <v>116</v>
      </c>
      <c r="E69" s="24" t="s">
        <v>28</v>
      </c>
      <c r="F69" s="24" t="s">
        <v>80</v>
      </c>
      <c r="G69" s="7"/>
      <c r="H69" s="9"/>
      <c r="I69" s="9"/>
      <c r="J69" s="9"/>
    </row>
    <row r="70" spans="1:10" x14ac:dyDescent="0.25">
      <c r="A70" s="13" t="s">
        <v>29</v>
      </c>
      <c r="B70" s="14"/>
      <c r="C70" s="14"/>
      <c r="D70" s="31">
        <v>3000</v>
      </c>
      <c r="E70" s="78">
        <f>(F70/D70)</f>
        <v>32.664999999999999</v>
      </c>
      <c r="F70" s="38">
        <v>97995</v>
      </c>
      <c r="G70" s="7"/>
      <c r="H70" s="9" t="s">
        <v>140</v>
      </c>
      <c r="I70" s="9"/>
      <c r="J70" s="9"/>
    </row>
    <row r="71" spans="1:10" x14ac:dyDescent="0.25">
      <c r="A71" s="13" t="s">
        <v>114</v>
      </c>
      <c r="B71" s="14"/>
      <c r="C71" s="14"/>
      <c r="D71" s="40"/>
      <c r="E71" s="78" t="e">
        <f>(F70/D71)</f>
        <v>#DIV/0!</v>
      </c>
      <c r="F71" s="38"/>
      <c r="G71" s="7"/>
      <c r="H71" s="9"/>
      <c r="I71" s="9"/>
      <c r="J71" s="9"/>
    </row>
    <row r="72" spans="1:10" x14ac:dyDescent="0.25">
      <c r="A72" s="13" t="s">
        <v>71</v>
      </c>
      <c r="B72" s="14"/>
      <c r="C72" s="14"/>
      <c r="D72" s="31"/>
      <c r="E72" s="40" t="e">
        <f>(F70/D72)</f>
        <v>#DIV/0!</v>
      </c>
      <c r="F72" s="38"/>
      <c r="G72" s="7"/>
      <c r="H72" s="9"/>
      <c r="I72" s="9"/>
      <c r="J72" s="9"/>
    </row>
    <row r="73" spans="1:10" x14ac:dyDescent="0.25">
      <c r="A73" s="13" t="s">
        <v>72</v>
      </c>
      <c r="B73" s="14"/>
      <c r="C73" s="14"/>
      <c r="D73" s="31"/>
      <c r="E73" s="78" t="e">
        <f>(F70/D73)</f>
        <v>#DIV/0!</v>
      </c>
      <c r="F73" s="38"/>
      <c r="G73" s="7"/>
      <c r="H73" s="9"/>
      <c r="I73" s="9"/>
      <c r="J73" s="9"/>
    </row>
    <row r="74" spans="1:10" x14ac:dyDescent="0.25">
      <c r="A74" s="13" t="s">
        <v>76</v>
      </c>
      <c r="B74" s="14"/>
      <c r="C74" s="14"/>
      <c r="D74" s="31"/>
      <c r="E74" s="78" t="e">
        <f>(F70/D74)</f>
        <v>#DIV/0!</v>
      </c>
      <c r="F74" s="39"/>
      <c r="G74" s="7"/>
      <c r="H74" s="9"/>
      <c r="I74" s="9"/>
      <c r="J74" s="9"/>
    </row>
    <row r="75" spans="1:10" x14ac:dyDescent="0.25">
      <c r="A75" s="13" t="s">
        <v>73</v>
      </c>
      <c r="B75" s="14"/>
      <c r="C75" s="14"/>
      <c r="D75" s="31"/>
      <c r="E75" s="117" t="e">
        <f>(F70/D75)</f>
        <v>#DIV/0!</v>
      </c>
      <c r="F75" s="37"/>
      <c r="G75" s="7"/>
      <c r="H75" s="9"/>
      <c r="I75" s="9"/>
      <c r="J75" s="9"/>
    </row>
    <row r="76" spans="1:10" x14ac:dyDescent="0.25">
      <c r="A76" s="13" t="s">
        <v>82</v>
      </c>
      <c r="B76" s="14"/>
      <c r="C76" s="14"/>
      <c r="D76" s="118"/>
      <c r="E76" s="28" t="e">
        <f>(F70/D76)</f>
        <v>#DIV/0!</v>
      </c>
      <c r="F76" s="9"/>
      <c r="G76" s="7"/>
      <c r="H76" s="9"/>
      <c r="I76" s="9"/>
      <c r="J76" s="9"/>
    </row>
    <row r="77" spans="1:10" x14ac:dyDescent="0.25">
      <c r="A77" s="270" t="s">
        <v>225</v>
      </c>
      <c r="B77" s="14"/>
      <c r="C77" s="14" t="s">
        <v>84</v>
      </c>
      <c r="D77" s="118"/>
      <c r="E77" s="28"/>
      <c r="F77" s="9"/>
      <c r="G77" s="7"/>
      <c r="H77" s="9"/>
      <c r="I77" s="9"/>
      <c r="J77" s="9"/>
    </row>
    <row r="78" spans="1:10" x14ac:dyDescent="0.25">
      <c r="A78" s="26" t="s">
        <v>226</v>
      </c>
      <c r="B78" s="11"/>
      <c r="C78" s="11" t="s">
        <v>84</v>
      </c>
      <c r="D78" s="38"/>
      <c r="E78" s="9"/>
      <c r="F78" s="9"/>
      <c r="G78" s="7"/>
      <c r="H78" s="9"/>
      <c r="I78" s="9"/>
      <c r="J78" s="9"/>
    </row>
    <row r="79" spans="1:10" x14ac:dyDescent="0.25">
      <c r="A79" s="26" t="s">
        <v>227</v>
      </c>
      <c r="B79" s="11"/>
      <c r="C79" s="11"/>
      <c r="D79" s="9"/>
      <c r="E79" s="9"/>
      <c r="F79" s="9"/>
      <c r="G79" s="7"/>
      <c r="H79" s="9"/>
      <c r="I79" s="9"/>
      <c r="J79" s="9"/>
    </row>
    <row r="80" spans="1:10" x14ac:dyDescent="0.25">
      <c r="A80" s="13"/>
      <c r="B80" s="14"/>
      <c r="C80" s="14"/>
      <c r="D80" s="9"/>
      <c r="E80" s="9"/>
      <c r="F80" s="9"/>
      <c r="G80" s="7"/>
      <c r="H80" s="9"/>
      <c r="I80" s="9"/>
      <c r="J80" s="9"/>
    </row>
    <row r="81" spans="1:10" x14ac:dyDescent="0.25">
      <c r="A81" s="26" t="s">
        <v>228</v>
      </c>
      <c r="B81" s="14" t="s">
        <v>84</v>
      </c>
      <c r="C81" s="14"/>
      <c r="D81" s="66">
        <f>(H93/D82)</f>
        <v>97995</v>
      </c>
      <c r="E81" s="41"/>
      <c r="F81" s="41"/>
      <c r="G81" s="7"/>
      <c r="H81" s="9"/>
      <c r="I81" s="9"/>
      <c r="J81" s="9"/>
    </row>
    <row r="82" spans="1:10" x14ac:dyDescent="0.25">
      <c r="A82" s="13" t="s">
        <v>124</v>
      </c>
      <c r="B82" s="11"/>
      <c r="C82" s="14"/>
      <c r="D82" s="14">
        <v>1</v>
      </c>
      <c r="E82" s="9"/>
      <c r="F82" s="9"/>
      <c r="G82" s="7"/>
      <c r="H82" s="9"/>
      <c r="I82" s="9"/>
      <c r="J82" s="9"/>
    </row>
    <row r="83" spans="1:10" ht="15.75" thickBot="1" x14ac:dyDescent="0.3">
      <c r="A83" s="42" t="s">
        <v>229</v>
      </c>
      <c r="B83" s="17"/>
      <c r="C83" s="17" t="s">
        <v>110</v>
      </c>
      <c r="D83" s="43" t="s">
        <v>142</v>
      </c>
      <c r="E83" s="43"/>
      <c r="F83" s="43"/>
      <c r="G83" s="44"/>
      <c r="H83" s="9" t="s">
        <v>143</v>
      </c>
      <c r="I83" s="9"/>
      <c r="J83" s="9"/>
    </row>
    <row r="84" spans="1:10" ht="15.75" thickBot="1" x14ac:dyDescent="0.3">
      <c r="A84" s="26"/>
      <c r="B84" s="14"/>
      <c r="C84" s="14"/>
      <c r="D84" s="9"/>
      <c r="E84" s="9"/>
      <c r="F84" s="9"/>
      <c r="G84" s="9"/>
      <c r="H84" s="9"/>
      <c r="I84" s="9"/>
      <c r="J84" s="9"/>
    </row>
    <row r="85" spans="1:10" x14ac:dyDescent="0.25">
      <c r="A85" s="10" t="s">
        <v>132</v>
      </c>
      <c r="B85" s="71"/>
      <c r="C85" s="71"/>
      <c r="D85" s="3"/>
      <c r="E85" s="3"/>
      <c r="F85" s="3"/>
      <c r="G85" s="4"/>
    </row>
    <row r="86" spans="1:10" x14ac:dyDescent="0.25">
      <c r="A86" s="8"/>
      <c r="B86" s="11" t="s">
        <v>2</v>
      </c>
      <c r="C86" s="11" t="s">
        <v>3</v>
      </c>
      <c r="D86" s="24" t="s">
        <v>17</v>
      </c>
      <c r="E86" s="11" t="s">
        <v>30</v>
      </c>
      <c r="F86" s="9"/>
      <c r="G86" s="7"/>
    </row>
    <row r="87" spans="1:10" x14ac:dyDescent="0.25">
      <c r="A87" s="30" t="s">
        <v>31</v>
      </c>
      <c r="B87" s="14"/>
      <c r="C87" s="14" t="s">
        <v>110</v>
      </c>
      <c r="D87" s="38"/>
      <c r="E87" s="123">
        <f>(D87/181765)</f>
        <v>0</v>
      </c>
      <c r="F87" s="45"/>
      <c r="G87" s="7"/>
    </row>
    <row r="88" spans="1:10" x14ac:dyDescent="0.25">
      <c r="A88" s="30" t="s">
        <v>32</v>
      </c>
      <c r="B88" s="9"/>
      <c r="C88" s="14" t="s">
        <v>110</v>
      </c>
      <c r="D88" s="41"/>
      <c r="E88" s="14"/>
      <c r="F88" s="9"/>
      <c r="G88" s="7"/>
    </row>
    <row r="89" spans="1:10" x14ac:dyDescent="0.25">
      <c r="A89" s="30" t="s">
        <v>33</v>
      </c>
      <c r="B89" s="14"/>
      <c r="C89" s="14" t="s">
        <v>110</v>
      </c>
      <c r="D89" s="38"/>
      <c r="E89" s="124">
        <f>(D89/204621)</f>
        <v>0</v>
      </c>
      <c r="F89" s="45"/>
      <c r="G89" s="7"/>
    </row>
    <row r="90" spans="1:10" ht="15.75" thickBot="1" x14ac:dyDescent="0.3">
      <c r="A90" s="47" t="s">
        <v>34</v>
      </c>
      <c r="B90" s="17"/>
      <c r="C90" s="17" t="s">
        <v>110</v>
      </c>
      <c r="D90" s="88"/>
      <c r="E90" s="125"/>
      <c r="F90" s="43"/>
      <c r="G90" s="44"/>
    </row>
    <row r="91" spans="1:10" ht="15.75" thickBot="1" x14ac:dyDescent="0.3">
      <c r="A91" s="46" t="s">
        <v>148</v>
      </c>
      <c r="B91" s="14"/>
      <c r="C91" s="14"/>
      <c r="D91" s="41"/>
      <c r="E91" s="9"/>
      <c r="F91" s="9"/>
      <c r="G91" s="9"/>
    </row>
    <row r="92" spans="1:10" ht="15.75" thickBot="1" x14ac:dyDescent="0.3">
      <c r="A92" s="46"/>
      <c r="B92" s="14"/>
      <c r="C92" s="14"/>
      <c r="D92" s="90"/>
      <c r="E92" s="91">
        <v>2015</v>
      </c>
      <c r="F92" s="91"/>
      <c r="G92" s="91">
        <v>2016</v>
      </c>
      <c r="H92" s="91">
        <v>2017</v>
      </c>
      <c r="I92" s="92"/>
    </row>
    <row r="93" spans="1:10" ht="15.75" thickBot="1" x14ac:dyDescent="0.3">
      <c r="A93" s="49"/>
      <c r="D93" s="93" t="s">
        <v>35</v>
      </c>
      <c r="E93" s="94">
        <v>98134</v>
      </c>
      <c r="F93" s="94"/>
      <c r="G93" s="95">
        <v>98268</v>
      </c>
      <c r="H93" s="96">
        <v>97995</v>
      </c>
      <c r="I93" s="97"/>
    </row>
    <row r="94" spans="1:10" ht="15.75" thickBot="1" x14ac:dyDescent="0.3">
      <c r="A94" s="10" t="s">
        <v>36</v>
      </c>
      <c r="B94" s="3"/>
      <c r="C94" s="3"/>
      <c r="D94" s="2"/>
      <c r="E94" s="3"/>
      <c r="F94" s="3"/>
      <c r="G94" s="4"/>
      <c r="H94" s="101"/>
      <c r="I94" s="4"/>
    </row>
    <row r="95" spans="1:10" ht="15.75" thickBot="1" x14ac:dyDescent="0.3">
      <c r="A95" s="50"/>
      <c r="B95" s="108" t="s">
        <v>2</v>
      </c>
      <c r="C95" s="91" t="s">
        <v>3</v>
      </c>
      <c r="D95" s="108" t="s">
        <v>37</v>
      </c>
      <c r="E95" s="91" t="s">
        <v>38</v>
      </c>
      <c r="F95" s="92" t="s">
        <v>39</v>
      </c>
      <c r="G95" s="92" t="s">
        <v>40</v>
      </c>
      <c r="H95" s="109" t="s">
        <v>55</v>
      </c>
      <c r="I95" s="134" t="s">
        <v>79</v>
      </c>
    </row>
    <row r="96" spans="1:10" x14ac:dyDescent="0.25">
      <c r="A96" s="26" t="s">
        <v>41</v>
      </c>
      <c r="B96" s="14"/>
      <c r="C96" s="9"/>
      <c r="D96" s="98">
        <f>SUM(D97:D99)</f>
        <v>9100000</v>
      </c>
      <c r="E96" s="60">
        <f>SUM(E97:E99)</f>
        <v>9730000</v>
      </c>
      <c r="F96" s="51">
        <f>(D96/E93)</f>
        <v>92.730348299264264</v>
      </c>
      <c r="G96" s="61">
        <f>(E96/G93)</f>
        <v>99.014938738958762</v>
      </c>
      <c r="H96" s="102">
        <f>(I96/H93)</f>
        <v>99.178529516812077</v>
      </c>
      <c r="I96" s="77">
        <f>SUM(I97:I99)</f>
        <v>9719000</v>
      </c>
      <c r="J96" s="25"/>
    </row>
    <row r="97" spans="1:9" x14ac:dyDescent="0.25">
      <c r="A97" s="50" t="s">
        <v>42</v>
      </c>
      <c r="B97" s="14"/>
      <c r="C97" s="9"/>
      <c r="D97" s="99">
        <v>9100000</v>
      </c>
      <c r="E97" s="38">
        <v>9730000</v>
      </c>
      <c r="F97" s="65">
        <f>(D97/E93)</f>
        <v>92.730348299264264</v>
      </c>
      <c r="G97" s="76">
        <f>(E97/G93)</f>
        <v>99.014938738958762</v>
      </c>
      <c r="H97" s="76"/>
      <c r="I97" s="74">
        <v>9719000</v>
      </c>
    </row>
    <row r="98" spans="1:9" x14ac:dyDescent="0.25">
      <c r="A98" s="50" t="s">
        <v>43</v>
      </c>
      <c r="B98" s="14"/>
      <c r="C98" s="9"/>
      <c r="D98" s="99"/>
      <c r="E98" s="38"/>
      <c r="F98" s="65">
        <f>(D98/E93)</f>
        <v>0</v>
      </c>
      <c r="G98" s="76">
        <f>(E98/G93)</f>
        <v>0</v>
      </c>
      <c r="H98" s="103">
        <f>(I98/H93)</f>
        <v>0</v>
      </c>
      <c r="I98" s="74"/>
    </row>
    <row r="99" spans="1:9" x14ac:dyDescent="0.25">
      <c r="A99" s="50" t="s">
        <v>44</v>
      </c>
      <c r="B99" s="14"/>
      <c r="C99" s="9"/>
      <c r="D99" s="99"/>
      <c r="E99" s="38"/>
      <c r="F99" s="65">
        <f>(D99/E93)</f>
        <v>0</v>
      </c>
      <c r="G99" s="76">
        <f>(E99/G93)</f>
        <v>0</v>
      </c>
      <c r="H99" s="111">
        <f>(I99/H93)</f>
        <v>0</v>
      </c>
      <c r="I99" s="74"/>
    </row>
    <row r="100" spans="1:9" x14ac:dyDescent="0.25">
      <c r="A100" s="26" t="s">
        <v>45</v>
      </c>
      <c r="B100" s="14"/>
      <c r="C100" s="9"/>
      <c r="D100" s="98">
        <f>SUM(D101:D102)</f>
        <v>6800000</v>
      </c>
      <c r="E100" s="60">
        <f>SUM(E101:E102)</f>
        <v>7130000</v>
      </c>
      <c r="F100" s="51">
        <f>(D100/E93)</f>
        <v>69.29300752032934</v>
      </c>
      <c r="G100" s="61">
        <f>(E100/G93)</f>
        <v>72.556681727520655</v>
      </c>
      <c r="H100" s="102">
        <f>(I100/H93)</f>
        <v>72.758814225215573</v>
      </c>
      <c r="I100" s="75">
        <f>SUM(I101:I102)</f>
        <v>7130000</v>
      </c>
    </row>
    <row r="101" spans="1:9" x14ac:dyDescent="0.25">
      <c r="A101" s="50" t="s">
        <v>46</v>
      </c>
      <c r="B101" s="14"/>
      <c r="C101" s="9"/>
      <c r="D101" s="99">
        <v>6800000</v>
      </c>
      <c r="E101" s="38">
        <v>7130000</v>
      </c>
      <c r="F101" s="52">
        <f>(D101/E93)</f>
        <v>69.29300752032934</v>
      </c>
      <c r="G101" s="114">
        <f>(E101/G93)</f>
        <v>72.556681727520655</v>
      </c>
      <c r="H101" s="111">
        <f>(I101/H93)</f>
        <v>72.758814225215573</v>
      </c>
      <c r="I101" s="74">
        <v>7130000</v>
      </c>
    </row>
    <row r="102" spans="1:9" x14ac:dyDescent="0.25">
      <c r="A102" s="50" t="s">
        <v>47</v>
      </c>
      <c r="B102" s="14"/>
      <c r="C102" s="9"/>
      <c r="D102" s="105"/>
      <c r="E102" s="113"/>
      <c r="F102" s="106">
        <f>(D102/E93)</f>
        <v>0</v>
      </c>
      <c r="G102" s="115">
        <f>(E102/G93)</f>
        <v>0</v>
      </c>
      <c r="H102" s="112">
        <f>(I102/H93)</f>
        <v>0</v>
      </c>
      <c r="I102" s="107"/>
    </row>
    <row r="103" spans="1:9" x14ac:dyDescent="0.25">
      <c r="A103" s="26" t="s">
        <v>48</v>
      </c>
      <c r="B103" s="14"/>
      <c r="C103" s="9" t="s">
        <v>110</v>
      </c>
      <c r="D103" s="8"/>
      <c r="E103" s="53"/>
      <c r="F103" s="52"/>
      <c r="G103" s="7"/>
      <c r="H103" s="103"/>
      <c r="I103" s="7"/>
    </row>
    <row r="104" spans="1:9" x14ac:dyDescent="0.25">
      <c r="A104" s="26" t="s">
        <v>49</v>
      </c>
      <c r="B104" s="14"/>
      <c r="C104" s="9" t="s">
        <v>110</v>
      </c>
      <c r="D104" s="8"/>
      <c r="E104" s="53"/>
      <c r="F104" s="52"/>
      <c r="G104" s="7"/>
      <c r="H104" s="103"/>
      <c r="I104" s="7"/>
    </row>
    <row r="105" spans="1:9" x14ac:dyDescent="0.25">
      <c r="A105" s="26" t="s">
        <v>50</v>
      </c>
      <c r="B105" s="14"/>
      <c r="C105" s="9" t="s">
        <v>110</v>
      </c>
      <c r="D105" s="8"/>
      <c r="E105" s="53"/>
      <c r="F105" s="52"/>
      <c r="G105" s="7"/>
      <c r="H105" s="103"/>
      <c r="I105" s="7"/>
    </row>
    <row r="106" spans="1:9" x14ac:dyDescent="0.25">
      <c r="A106" s="26" t="s">
        <v>51</v>
      </c>
      <c r="B106" s="14"/>
      <c r="C106" s="135" t="s">
        <v>110</v>
      </c>
      <c r="D106" s="8"/>
      <c r="E106" s="53"/>
      <c r="F106" s="52"/>
      <c r="G106" s="54"/>
      <c r="H106" s="103"/>
      <c r="I106" s="7"/>
    </row>
    <row r="107" spans="1:9" x14ac:dyDescent="0.25">
      <c r="A107" s="26" t="s">
        <v>218</v>
      </c>
      <c r="B107" s="14"/>
      <c r="C107" s="135" t="s">
        <v>110</v>
      </c>
      <c r="D107" s="8"/>
      <c r="E107" s="53"/>
      <c r="F107" s="52"/>
      <c r="G107" s="54"/>
      <c r="H107" s="103"/>
      <c r="I107" s="7"/>
    </row>
    <row r="108" spans="1:9" ht="15.75" thickBot="1" x14ac:dyDescent="0.3">
      <c r="A108" s="42" t="s">
        <v>216</v>
      </c>
      <c r="B108" s="17"/>
      <c r="C108" s="43" t="s">
        <v>110</v>
      </c>
      <c r="D108" s="100"/>
      <c r="E108" s="55"/>
      <c r="F108" s="55"/>
      <c r="G108" s="56"/>
      <c r="H108" s="104"/>
      <c r="I108" s="44"/>
    </row>
    <row r="109" spans="1:9" x14ac:dyDescent="0.25">
      <c r="A109" s="80" t="s">
        <v>131</v>
      </c>
    </row>
    <row r="110" spans="1:9" ht="15.75" thickBot="1" x14ac:dyDescent="0.3">
      <c r="A110" s="80"/>
    </row>
    <row r="111" spans="1:9" x14ac:dyDescent="0.25">
      <c r="A111" s="263" t="s">
        <v>164</v>
      </c>
      <c r="B111" s="264" t="s">
        <v>2</v>
      </c>
      <c r="C111" s="265" t="s">
        <v>3</v>
      </c>
    </row>
    <row r="112" spans="1:9" x14ac:dyDescent="0.25">
      <c r="A112" s="238" t="s">
        <v>181</v>
      </c>
      <c r="B112" s="155"/>
      <c r="C112" s="266" t="s">
        <v>110</v>
      </c>
    </row>
    <row r="113" spans="1:4" x14ac:dyDescent="0.25">
      <c r="A113" s="238" t="s">
        <v>182</v>
      </c>
      <c r="B113" s="155"/>
      <c r="C113" s="266" t="s">
        <v>110</v>
      </c>
    </row>
    <row r="114" spans="1:4" x14ac:dyDescent="0.25">
      <c r="A114" s="238" t="s">
        <v>183</v>
      </c>
      <c r="B114" s="155"/>
      <c r="C114" s="266" t="s">
        <v>110</v>
      </c>
    </row>
    <row r="115" spans="1:4" x14ac:dyDescent="0.25">
      <c r="A115" s="238" t="s">
        <v>184</v>
      </c>
      <c r="B115" s="155"/>
      <c r="C115" s="266" t="s">
        <v>110</v>
      </c>
    </row>
    <row r="116" spans="1:4" ht="15.75" thickBot="1" x14ac:dyDescent="0.3">
      <c r="A116" s="271" t="s">
        <v>185</v>
      </c>
      <c r="B116" s="268" t="s">
        <v>110</v>
      </c>
      <c r="C116" s="269"/>
      <c r="D116" s="58" t="s">
        <v>130</v>
      </c>
    </row>
    <row r="117" spans="1:4" x14ac:dyDescent="0.25">
      <c r="A117" s="24"/>
      <c r="D117" s="58" t="s">
        <v>195</v>
      </c>
    </row>
    <row r="118" spans="1:4" x14ac:dyDescent="0.25">
      <c r="A118" s="57" t="s">
        <v>52</v>
      </c>
    </row>
    <row r="119" spans="1:4" x14ac:dyDescent="0.25">
      <c r="A119" s="154" t="s">
        <v>177</v>
      </c>
    </row>
    <row r="120" spans="1:4" x14ac:dyDescent="0.25">
      <c r="A120" s="154" t="s">
        <v>149</v>
      </c>
    </row>
    <row r="121" spans="1:4" x14ac:dyDescent="0.25">
      <c r="A121" s="58" t="s">
        <v>150</v>
      </c>
    </row>
    <row r="122" spans="1:4" x14ac:dyDescent="0.25">
      <c r="A122" s="58" t="s">
        <v>151</v>
      </c>
    </row>
    <row r="123" spans="1:4" ht="15.75" thickBot="1" x14ac:dyDescent="0.3"/>
    <row r="124" spans="1:4" x14ac:dyDescent="0.25">
      <c r="A124" s="320" t="s">
        <v>119</v>
      </c>
      <c r="B124" s="4"/>
    </row>
    <row r="125" spans="1:4" ht="15.75" thickBot="1" x14ac:dyDescent="0.3">
      <c r="A125" s="322" t="s">
        <v>232</v>
      </c>
      <c r="B125" s="319">
        <f>(18/64)</f>
        <v>0.28125</v>
      </c>
    </row>
  </sheetData>
  <hyperlinks>
    <hyperlink ref="K38" r:id="rId1" xr:uid="{00000000-0004-0000-0300-000000000000}"/>
    <hyperlink ref="D4" r:id="rId2" xr:uid="{00000000-0004-0000-0300-000001000000}"/>
    <hyperlink ref="D7" r:id="rId3" xr:uid="{00000000-0004-0000-0300-000002000000}"/>
    <hyperlink ref="G7" r:id="rId4" xr:uid="{00000000-0004-0000-0300-000003000000}"/>
    <hyperlink ref="D17" r:id="rId5" xr:uid="{00000000-0004-0000-0300-000004000000}"/>
    <hyperlink ref="F17" r:id="rId6" xr:uid="{00000000-0004-0000-0300-000005000000}"/>
    <hyperlink ref="D33" r:id="rId7" xr:uid="{00000000-0004-0000-0300-000006000000}"/>
    <hyperlink ref="D30" r:id="rId8" xr:uid="{00000000-0004-0000-0300-000007000000}"/>
    <hyperlink ref="D28" r:id="rId9" xr:uid="{00000000-0004-0000-0300-000008000000}"/>
    <hyperlink ref="D27" r:id="rId10" xr:uid="{00000000-0004-0000-0300-000009000000}"/>
    <hyperlink ref="D24" r:id="rId11" xr:uid="{00000000-0004-0000-0300-00000A000000}"/>
    <hyperlink ref="A119" r:id="rId12" xr:uid="{00000000-0004-0000-0300-00000B000000}"/>
    <hyperlink ref="A120" r:id="rId13" xr:uid="{00000000-0004-0000-0300-00000C000000}"/>
    <hyperlink ref="A121" r:id="rId14" xr:uid="{00000000-0004-0000-0300-00000D000000}"/>
    <hyperlink ref="A122" r:id="rId15" xr:uid="{00000000-0004-0000-0300-00000E000000}"/>
    <hyperlink ref="D116" r:id="rId16" xr:uid="{00000000-0004-0000-0300-00000F000000}"/>
    <hyperlink ref="D117" r:id="rId17" xr:uid="{00000000-0004-0000-0300-00001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21"/>
  <sheetViews>
    <sheetView topLeftCell="A100" workbookViewId="0">
      <selection activeCell="B121" sqref="B121"/>
    </sheetView>
  </sheetViews>
  <sheetFormatPr baseColWidth="10" defaultRowHeight="15" x14ac:dyDescent="0.25"/>
  <cols>
    <col min="1" max="1" width="90" customWidth="1"/>
    <col min="2" max="2" width="12.85546875" customWidth="1"/>
    <col min="4" max="4" width="18.85546875" customWidth="1"/>
    <col min="5" max="5" width="17.7109375" customWidth="1"/>
    <col min="7" max="7" width="13.28515625" customWidth="1"/>
    <col min="8" max="8" width="13" customWidth="1"/>
    <col min="9" max="9" width="15.5703125" customWidth="1"/>
  </cols>
  <sheetData>
    <row r="1" spans="1:4" ht="15.75" thickBot="1" x14ac:dyDescent="0.3"/>
    <row r="2" spans="1:4" x14ac:dyDescent="0.25">
      <c r="A2" s="2"/>
      <c r="B2" s="3"/>
      <c r="C2" s="4"/>
    </row>
    <row r="3" spans="1:4" x14ac:dyDescent="0.25">
      <c r="A3" s="5" t="s">
        <v>0</v>
      </c>
      <c r="B3" s="6" t="s">
        <v>153</v>
      </c>
      <c r="C3" s="7"/>
      <c r="D3" s="137" t="s">
        <v>157</v>
      </c>
    </row>
    <row r="4" spans="1:4" ht="15.75" thickBot="1" x14ac:dyDescent="0.3">
      <c r="A4" s="8"/>
      <c r="B4" s="9"/>
      <c r="C4" s="7"/>
    </row>
    <row r="5" spans="1:4" x14ac:dyDescent="0.25">
      <c r="A5" s="10" t="s">
        <v>1</v>
      </c>
      <c r="B5" s="3"/>
      <c r="C5" s="4"/>
    </row>
    <row r="6" spans="1:4" x14ac:dyDescent="0.25">
      <c r="A6" s="8"/>
      <c r="B6" s="11" t="s">
        <v>2</v>
      </c>
      <c r="C6" s="12" t="s">
        <v>3</v>
      </c>
    </row>
    <row r="7" spans="1:4" x14ac:dyDescent="0.25">
      <c r="A7" s="13" t="s">
        <v>4</v>
      </c>
      <c r="B7" s="14"/>
      <c r="C7" s="15" t="s">
        <v>84</v>
      </c>
    </row>
    <row r="8" spans="1:4" x14ac:dyDescent="0.25">
      <c r="A8" s="13" t="s">
        <v>5</v>
      </c>
      <c r="B8" s="14"/>
      <c r="C8" s="15" t="s">
        <v>84</v>
      </c>
    </row>
    <row r="9" spans="1:4" x14ac:dyDescent="0.25">
      <c r="A9" s="13" t="s">
        <v>6</v>
      </c>
      <c r="B9" s="14"/>
      <c r="C9" s="15" t="s">
        <v>84</v>
      </c>
    </row>
    <row r="10" spans="1:4" x14ac:dyDescent="0.25">
      <c r="A10" s="13" t="s">
        <v>7</v>
      </c>
      <c r="B10" s="14"/>
      <c r="C10" s="15" t="s">
        <v>84</v>
      </c>
    </row>
    <row r="11" spans="1:4" x14ac:dyDescent="0.25">
      <c r="A11" s="13" t="s">
        <v>8</v>
      </c>
      <c r="B11" s="14"/>
      <c r="C11" s="15" t="s">
        <v>84</v>
      </c>
    </row>
    <row r="12" spans="1:4" ht="15.75" thickBot="1" x14ac:dyDescent="0.3">
      <c r="A12" s="16"/>
      <c r="B12" s="17"/>
      <c r="C12" s="18"/>
    </row>
    <row r="13" spans="1:4" ht="15.75" thickBot="1" x14ac:dyDescent="0.3">
      <c r="A13" s="19"/>
      <c r="B13" s="9"/>
      <c r="C13" s="9"/>
      <c r="D13" s="9"/>
    </row>
    <row r="14" spans="1:4" x14ac:dyDescent="0.25">
      <c r="A14" s="10" t="s">
        <v>10</v>
      </c>
      <c r="B14" s="20"/>
      <c r="C14" s="4"/>
    </row>
    <row r="15" spans="1:4" x14ac:dyDescent="0.25">
      <c r="A15" s="8"/>
      <c r="B15" s="11" t="s">
        <v>2</v>
      </c>
      <c r="C15" s="12" t="s">
        <v>3</v>
      </c>
    </row>
    <row r="16" spans="1:4" x14ac:dyDescent="0.25">
      <c r="A16" s="13" t="s">
        <v>4</v>
      </c>
      <c r="B16" s="14"/>
      <c r="C16" s="15" t="s">
        <v>84</v>
      </c>
      <c r="D16" s="1"/>
    </row>
    <row r="17" spans="1:8" x14ac:dyDescent="0.25">
      <c r="A17" s="13" t="s">
        <v>5</v>
      </c>
      <c r="B17" s="14" t="s">
        <v>84</v>
      </c>
      <c r="C17" s="15"/>
      <c r="D17" s="58" t="s">
        <v>179</v>
      </c>
    </row>
    <row r="18" spans="1:8" x14ac:dyDescent="0.25">
      <c r="A18" s="13" t="s">
        <v>6</v>
      </c>
      <c r="B18" s="14" t="s">
        <v>84</v>
      </c>
      <c r="C18" s="15"/>
    </row>
    <row r="19" spans="1:8" ht="15.75" thickBot="1" x14ac:dyDescent="0.3">
      <c r="A19" s="16" t="s">
        <v>7</v>
      </c>
      <c r="B19" s="17"/>
      <c r="C19" s="18" t="s">
        <v>84</v>
      </c>
      <c r="D19" s="1"/>
      <c r="E19" s="1"/>
      <c r="F19" s="1"/>
      <c r="G19" s="1"/>
    </row>
    <row r="20" spans="1:8" x14ac:dyDescent="0.25">
      <c r="A20" s="8"/>
      <c r="B20" s="9"/>
      <c r="C20" s="7"/>
    </row>
    <row r="21" spans="1:8" ht="15.75" thickBot="1" x14ac:dyDescent="0.3">
      <c r="A21" s="8"/>
      <c r="B21" s="9"/>
      <c r="C21" s="7"/>
    </row>
    <row r="22" spans="1:8" x14ac:dyDescent="0.25">
      <c r="A22" s="10" t="s">
        <v>11</v>
      </c>
      <c r="B22" s="20"/>
      <c r="C22" s="4"/>
    </row>
    <row r="23" spans="1:8" x14ac:dyDescent="0.25">
      <c r="A23" s="8"/>
      <c r="B23" s="11" t="s">
        <v>2</v>
      </c>
      <c r="C23" s="12" t="s">
        <v>3</v>
      </c>
    </row>
    <row r="24" spans="1:8" x14ac:dyDescent="0.25">
      <c r="A24" s="13" t="s">
        <v>4</v>
      </c>
      <c r="B24" s="14" t="s">
        <v>110</v>
      </c>
      <c r="C24" s="15"/>
      <c r="D24" s="58" t="s">
        <v>156</v>
      </c>
    </row>
    <row r="25" spans="1:8" x14ac:dyDescent="0.25">
      <c r="A25" s="13" t="s">
        <v>5</v>
      </c>
      <c r="B25" s="14" t="s">
        <v>84</v>
      </c>
      <c r="C25" s="15"/>
      <c r="D25" s="58" t="s">
        <v>158</v>
      </c>
    </row>
    <row r="26" spans="1:8" x14ac:dyDescent="0.25">
      <c r="A26" s="13" t="s">
        <v>6</v>
      </c>
      <c r="B26" s="14"/>
      <c r="C26" s="15" t="s">
        <v>84</v>
      </c>
    </row>
    <row r="27" spans="1:8" x14ac:dyDescent="0.25">
      <c r="A27" s="13" t="s">
        <v>7</v>
      </c>
      <c r="B27" s="14" t="s">
        <v>84</v>
      </c>
      <c r="C27" s="15"/>
      <c r="D27" s="58" t="s">
        <v>159</v>
      </c>
    </row>
    <row r="28" spans="1:8" x14ac:dyDescent="0.25">
      <c r="A28" s="13" t="s">
        <v>8</v>
      </c>
      <c r="B28" s="14" t="s">
        <v>84</v>
      </c>
      <c r="C28" s="15"/>
      <c r="D28" s="58" t="s">
        <v>160</v>
      </c>
    </row>
    <row r="29" spans="1:8" x14ac:dyDescent="0.25">
      <c r="A29" s="13" t="s">
        <v>9</v>
      </c>
      <c r="B29" s="14" t="s">
        <v>110</v>
      </c>
      <c r="C29" s="15"/>
      <c r="D29" s="58" t="s">
        <v>155</v>
      </c>
      <c r="E29" s="9"/>
      <c r="F29" s="9"/>
      <c r="G29" s="21"/>
      <c r="H29" s="14"/>
    </row>
    <row r="30" spans="1:8" x14ac:dyDescent="0.25">
      <c r="A30" s="13" t="s">
        <v>12</v>
      </c>
      <c r="B30" s="14" t="s">
        <v>84</v>
      </c>
      <c r="C30" s="15"/>
      <c r="E30" s="9"/>
      <c r="F30" s="9"/>
      <c r="G30" s="21"/>
      <c r="H30" s="14"/>
    </row>
    <row r="31" spans="1:8" x14ac:dyDescent="0.25">
      <c r="A31" s="13" t="s">
        <v>13</v>
      </c>
      <c r="B31" s="14"/>
      <c r="C31" s="15" t="s">
        <v>84</v>
      </c>
    </row>
    <row r="32" spans="1:8" x14ac:dyDescent="0.25">
      <c r="A32" s="13" t="s">
        <v>14</v>
      </c>
      <c r="B32" s="14" t="s">
        <v>84</v>
      </c>
      <c r="C32" s="15"/>
    </row>
    <row r="33" spans="1:10" ht="15.75" thickBot="1" x14ac:dyDescent="0.3">
      <c r="A33" s="16" t="s">
        <v>15</v>
      </c>
      <c r="B33" s="17"/>
      <c r="C33" s="18" t="s">
        <v>84</v>
      </c>
      <c r="D33" s="1"/>
      <c r="E33" s="1"/>
      <c r="F33" s="1"/>
    </row>
    <row r="34" spans="1:10" x14ac:dyDescent="0.25">
      <c r="A34" s="9"/>
      <c r="B34" s="9"/>
      <c r="C34" s="9"/>
      <c r="H34" s="14"/>
    </row>
    <row r="35" spans="1:10" x14ac:dyDescent="0.25">
      <c r="A35" s="64"/>
      <c r="B35" s="63"/>
      <c r="C35" s="24"/>
    </row>
    <row r="36" spans="1:10" ht="15.75" thickBot="1" x14ac:dyDescent="0.3">
      <c r="A36" s="64"/>
      <c r="B36" s="63"/>
      <c r="C36" s="9"/>
      <c r="D36" s="9"/>
      <c r="E36" s="9"/>
      <c r="F36" s="9"/>
      <c r="G36" s="299"/>
    </row>
    <row r="37" spans="1:10" ht="15.75" thickBot="1" x14ac:dyDescent="0.3">
      <c r="A37" s="10" t="s">
        <v>16</v>
      </c>
      <c r="B37" s="20"/>
      <c r="C37" s="81"/>
      <c r="D37" s="3"/>
      <c r="E37" s="3"/>
      <c r="F37" s="3"/>
      <c r="G37" s="3"/>
      <c r="H37" s="3"/>
      <c r="I37" s="4"/>
    </row>
    <row r="38" spans="1:10" ht="15.75" thickBot="1" x14ac:dyDescent="0.3">
      <c r="A38" s="302" t="s">
        <v>78</v>
      </c>
      <c r="B38" s="303"/>
      <c r="C38" s="304"/>
      <c r="D38" s="304"/>
      <c r="E38" s="304"/>
      <c r="F38" s="304"/>
      <c r="G38" s="305">
        <v>42736</v>
      </c>
      <c r="H38" s="305" t="s">
        <v>154</v>
      </c>
      <c r="I38" s="306" t="s">
        <v>54</v>
      </c>
    </row>
    <row r="39" spans="1:10" ht="15.75" thickBot="1" x14ac:dyDescent="0.3">
      <c r="A39" s="8"/>
      <c r="B39" s="11" t="s">
        <v>2</v>
      </c>
      <c r="C39" s="11" t="s">
        <v>3</v>
      </c>
      <c r="D39" s="11" t="s">
        <v>17</v>
      </c>
      <c r="E39" s="11" t="s">
        <v>18</v>
      </c>
      <c r="F39" s="24"/>
      <c r="G39" s="300" t="s">
        <v>19</v>
      </c>
      <c r="H39" s="301" t="s">
        <v>117</v>
      </c>
      <c r="I39" s="7"/>
      <c r="J39" s="1"/>
    </row>
    <row r="40" spans="1:10" ht="15.75" thickBot="1" x14ac:dyDescent="0.3">
      <c r="A40" s="26" t="s">
        <v>20</v>
      </c>
      <c r="B40" s="14"/>
      <c r="C40" s="14" t="s">
        <v>84</v>
      </c>
      <c r="D40" s="27">
        <f>(D41+D52+D58)</f>
        <v>0</v>
      </c>
      <c r="E40" s="28" t="e">
        <f>(D40/H40)*1000</f>
        <v>#DIV/0!</v>
      </c>
      <c r="F40" s="28"/>
      <c r="G40" s="120"/>
      <c r="H40" s="132"/>
      <c r="I40" s="295">
        <f>(I41+I52+I58)</f>
        <v>0</v>
      </c>
    </row>
    <row r="41" spans="1:10" x14ac:dyDescent="0.25">
      <c r="A41" s="26" t="s">
        <v>60</v>
      </c>
      <c r="B41" s="14"/>
      <c r="C41" s="14"/>
      <c r="D41" s="69">
        <f>SUM(D42:D51)</f>
        <v>0</v>
      </c>
      <c r="E41" s="29" t="e">
        <f>(D41/H40)*1000</f>
        <v>#DIV/0!</v>
      </c>
      <c r="F41" s="29"/>
      <c r="G41" s="7"/>
      <c r="H41" s="8"/>
      <c r="I41" s="296">
        <f>SUM(I43:I51)</f>
        <v>0</v>
      </c>
    </row>
    <row r="42" spans="1:10" x14ac:dyDescent="0.25">
      <c r="A42" s="30" t="s">
        <v>61</v>
      </c>
      <c r="B42" s="14"/>
      <c r="C42" s="14"/>
      <c r="D42" s="31"/>
      <c r="E42" s="28" t="e">
        <f>(D42/H40)*1000</f>
        <v>#DIV/0!</v>
      </c>
      <c r="F42" s="28"/>
      <c r="G42" s="7"/>
      <c r="H42" s="8"/>
      <c r="I42" s="74">
        <f>SUM(I43:I44)</f>
        <v>0</v>
      </c>
    </row>
    <row r="43" spans="1:10" x14ac:dyDescent="0.25">
      <c r="A43" s="30" t="s">
        <v>21</v>
      </c>
      <c r="B43" s="14"/>
      <c r="C43" s="14"/>
      <c r="D43" s="31"/>
      <c r="E43" s="59" t="e">
        <f>(D43/G40)</f>
        <v>#DIV/0!</v>
      </c>
      <c r="F43" s="14"/>
      <c r="G43" s="7"/>
      <c r="H43" s="8"/>
      <c r="I43" s="74"/>
    </row>
    <row r="44" spans="1:10" x14ac:dyDescent="0.25">
      <c r="A44" s="30" t="s">
        <v>22</v>
      </c>
      <c r="B44" s="32"/>
      <c r="C44" s="14"/>
      <c r="D44" s="31"/>
      <c r="E44" s="68" t="e">
        <f>(D44/G40)</f>
        <v>#DIV/0!</v>
      </c>
      <c r="F44" s="14"/>
      <c r="G44" s="7"/>
      <c r="H44" s="8"/>
      <c r="I44" s="74"/>
    </row>
    <row r="45" spans="1:10" x14ac:dyDescent="0.25">
      <c r="A45" s="30" t="s">
        <v>62</v>
      </c>
      <c r="B45" s="14"/>
      <c r="C45" s="14"/>
      <c r="D45" s="31"/>
      <c r="E45" s="59" t="e">
        <f>(D45/G40)*1000</f>
        <v>#DIV/0!</v>
      </c>
      <c r="F45" s="14"/>
      <c r="G45" s="7"/>
      <c r="H45" s="8"/>
      <c r="I45" s="74"/>
    </row>
    <row r="46" spans="1:10" x14ac:dyDescent="0.25">
      <c r="A46" s="30" t="s">
        <v>63</v>
      </c>
      <c r="B46" s="14"/>
      <c r="C46" s="14"/>
      <c r="D46" s="31"/>
      <c r="E46" s="59" t="e">
        <f>(D46/G40)*1000</f>
        <v>#DIV/0!</v>
      </c>
      <c r="F46" s="14"/>
      <c r="G46" s="7"/>
      <c r="H46" s="8"/>
      <c r="I46" s="74"/>
    </row>
    <row r="47" spans="1:10" x14ac:dyDescent="0.25">
      <c r="A47" s="30" t="s">
        <v>64</v>
      </c>
      <c r="B47" s="14"/>
      <c r="C47" s="14"/>
      <c r="D47" s="31"/>
      <c r="E47" s="59" t="e">
        <f>(D47/G40)*1000</f>
        <v>#DIV/0!</v>
      </c>
      <c r="F47" s="14"/>
      <c r="G47" s="12"/>
      <c r="H47" s="133"/>
      <c r="I47" s="74"/>
    </row>
    <row r="48" spans="1:10" x14ac:dyDescent="0.25">
      <c r="A48" s="30" t="s">
        <v>23</v>
      </c>
      <c r="B48" s="14"/>
      <c r="C48" s="14"/>
      <c r="D48" s="31"/>
      <c r="E48" s="14"/>
      <c r="F48" s="14"/>
      <c r="G48" s="12"/>
      <c r="H48" s="8"/>
      <c r="I48" s="7"/>
    </row>
    <row r="49" spans="1:9" x14ac:dyDescent="0.25">
      <c r="A49" s="30" t="s">
        <v>24</v>
      </c>
      <c r="B49" s="14"/>
      <c r="C49" s="14"/>
      <c r="D49" s="31"/>
      <c r="E49" s="14"/>
      <c r="F49" s="14"/>
      <c r="G49" s="12"/>
      <c r="H49" s="8"/>
      <c r="I49" s="7"/>
    </row>
    <row r="50" spans="1:9" x14ac:dyDescent="0.25">
      <c r="A50" s="30" t="s">
        <v>57</v>
      </c>
      <c r="B50" s="14"/>
      <c r="C50" s="14"/>
      <c r="D50" s="31"/>
      <c r="E50" s="14"/>
      <c r="F50" s="14"/>
      <c r="G50" s="12"/>
      <c r="H50" s="8"/>
      <c r="I50" s="7"/>
    </row>
    <row r="51" spans="1:9" x14ac:dyDescent="0.25">
      <c r="A51" s="30" t="s">
        <v>65</v>
      </c>
      <c r="B51" s="14"/>
      <c r="C51" s="14"/>
      <c r="D51" s="31"/>
      <c r="E51" s="14"/>
      <c r="F51" s="14"/>
      <c r="G51" s="7"/>
      <c r="H51" s="8"/>
      <c r="I51" s="255"/>
    </row>
    <row r="52" spans="1:9" x14ac:dyDescent="0.25">
      <c r="A52" s="26" t="s">
        <v>161</v>
      </c>
      <c r="B52" s="14"/>
      <c r="C52" s="14" t="s">
        <v>84</v>
      </c>
      <c r="D52" s="69">
        <f>SUM(D53:D57)</f>
        <v>0</v>
      </c>
      <c r="E52" s="29" t="e">
        <f>(D52/G40)*1000</f>
        <v>#DIV/0!</v>
      </c>
      <c r="F52" s="33"/>
      <c r="G52" s="7"/>
      <c r="H52" s="8"/>
      <c r="I52" s="297">
        <f>SUM(I53:I57)</f>
        <v>0</v>
      </c>
    </row>
    <row r="53" spans="1:9" x14ac:dyDescent="0.25">
      <c r="A53" s="30" t="s">
        <v>162</v>
      </c>
      <c r="B53" s="14"/>
      <c r="C53" s="14"/>
      <c r="D53" s="31"/>
      <c r="E53" s="14"/>
      <c r="F53" s="14"/>
      <c r="G53" s="7"/>
      <c r="H53" s="8"/>
      <c r="I53" s="15"/>
    </row>
    <row r="54" spans="1:9" x14ac:dyDescent="0.25">
      <c r="A54" s="30" t="s">
        <v>25</v>
      </c>
      <c r="B54" s="14"/>
      <c r="C54" s="14"/>
      <c r="D54" s="31"/>
      <c r="E54" s="14"/>
      <c r="F54" s="14"/>
      <c r="G54" s="7"/>
      <c r="H54" s="8"/>
      <c r="I54" s="15"/>
    </row>
    <row r="55" spans="1:9" x14ac:dyDescent="0.25">
      <c r="A55" s="30" t="s">
        <v>66</v>
      </c>
      <c r="B55" s="14"/>
      <c r="C55" s="14"/>
      <c r="D55" s="31"/>
      <c r="E55" s="14"/>
      <c r="F55" s="14"/>
      <c r="G55" s="7"/>
      <c r="H55" s="8"/>
      <c r="I55" s="298"/>
    </row>
    <row r="56" spans="1:9" x14ac:dyDescent="0.25">
      <c r="A56" s="30" t="s">
        <v>163</v>
      </c>
      <c r="B56" s="14"/>
      <c r="C56" s="14"/>
      <c r="D56" s="31"/>
      <c r="E56" s="14"/>
      <c r="F56" s="14"/>
      <c r="G56" s="7"/>
      <c r="H56" s="8"/>
      <c r="I56" s="15"/>
    </row>
    <row r="57" spans="1:9" x14ac:dyDescent="0.25">
      <c r="A57" s="30" t="s">
        <v>67</v>
      </c>
      <c r="B57" s="14"/>
      <c r="C57" s="14"/>
      <c r="D57" s="31"/>
      <c r="E57" s="14"/>
      <c r="F57" s="14"/>
      <c r="G57" s="7"/>
      <c r="H57" s="8"/>
      <c r="I57" s="15"/>
    </row>
    <row r="58" spans="1:9" x14ac:dyDescent="0.25">
      <c r="A58" s="26" t="s">
        <v>26</v>
      </c>
      <c r="B58" s="14"/>
      <c r="C58" s="14" t="s">
        <v>84</v>
      </c>
      <c r="D58" s="69">
        <f>SUM(D59:D61)</f>
        <v>0</v>
      </c>
      <c r="E58" s="29" t="e">
        <f>(D58/G40)*1000</f>
        <v>#DIV/0!</v>
      </c>
      <c r="F58" s="34"/>
      <c r="G58" s="7"/>
      <c r="H58" s="8"/>
      <c r="I58" s="7"/>
    </row>
    <row r="59" spans="1:9" x14ac:dyDescent="0.25">
      <c r="A59" s="35" t="s">
        <v>27</v>
      </c>
      <c r="B59" s="14"/>
      <c r="C59" s="14"/>
      <c r="D59" s="31"/>
      <c r="E59" s="14"/>
      <c r="F59" s="9"/>
      <c r="G59" s="7"/>
      <c r="H59" s="8"/>
      <c r="I59" s="7"/>
    </row>
    <row r="60" spans="1:9" x14ac:dyDescent="0.25">
      <c r="A60" s="35" t="s">
        <v>58</v>
      </c>
      <c r="B60" s="14"/>
      <c r="C60" s="14"/>
      <c r="D60" s="31"/>
      <c r="E60" s="14"/>
      <c r="F60" s="9"/>
      <c r="G60" s="7"/>
      <c r="H60" s="8"/>
      <c r="I60" s="7"/>
    </row>
    <row r="61" spans="1:9" ht="15.75" thickBot="1" x14ac:dyDescent="0.3">
      <c r="A61" s="126" t="s">
        <v>59</v>
      </c>
      <c r="B61" s="17"/>
      <c r="C61" s="17"/>
      <c r="D61" s="127"/>
      <c r="E61" s="17"/>
      <c r="F61" s="43"/>
      <c r="G61" s="44"/>
      <c r="H61" s="62"/>
      <c r="I61" s="44"/>
    </row>
    <row r="62" spans="1:9" x14ac:dyDescent="0.25">
      <c r="A62" s="35"/>
      <c r="B62" s="14"/>
      <c r="C62" s="14"/>
      <c r="D62" s="31"/>
      <c r="E62" s="9"/>
      <c r="F62" s="9"/>
      <c r="G62" s="128"/>
      <c r="H62" s="39"/>
      <c r="I62" s="9"/>
    </row>
    <row r="63" spans="1:9" ht="15.75" thickBot="1" x14ac:dyDescent="0.3">
      <c r="A63" s="35"/>
      <c r="B63" s="14"/>
      <c r="C63" s="14"/>
      <c r="D63" s="31"/>
      <c r="E63" s="9"/>
      <c r="F63" s="9"/>
      <c r="G63" s="129"/>
      <c r="H63" s="9"/>
      <c r="I63" s="9"/>
    </row>
    <row r="64" spans="1:9" x14ac:dyDescent="0.25">
      <c r="A64" s="284" t="s">
        <v>68</v>
      </c>
      <c r="B64" s="130" t="s">
        <v>2</v>
      </c>
      <c r="C64" s="130" t="s">
        <v>3</v>
      </c>
      <c r="D64" s="285"/>
      <c r="E64" s="3"/>
      <c r="F64" s="3"/>
      <c r="G64" s="4"/>
      <c r="H64" s="9"/>
      <c r="I64" s="9"/>
    </row>
    <row r="65" spans="1:9" x14ac:dyDescent="0.25">
      <c r="A65" s="13"/>
      <c r="B65" s="14"/>
      <c r="C65" s="14" t="s">
        <v>84</v>
      </c>
      <c r="D65" s="67"/>
      <c r="E65" s="9"/>
      <c r="F65" s="9"/>
      <c r="G65" s="7"/>
      <c r="H65" s="9"/>
      <c r="I65" s="9"/>
    </row>
    <row r="66" spans="1:9" x14ac:dyDescent="0.25">
      <c r="A66" s="26" t="s">
        <v>69</v>
      </c>
      <c r="B66" s="11" t="s">
        <v>2</v>
      </c>
      <c r="C66" s="11" t="s">
        <v>3</v>
      </c>
      <c r="D66" s="14"/>
      <c r="E66" s="9"/>
      <c r="F66" s="9"/>
      <c r="G66" s="7"/>
      <c r="H66" s="9"/>
      <c r="I66" s="9"/>
    </row>
    <row r="67" spans="1:9" ht="15.75" thickBot="1" x14ac:dyDescent="0.3">
      <c r="A67" s="16"/>
      <c r="B67" s="17"/>
      <c r="C67" s="17" t="s">
        <v>84</v>
      </c>
      <c r="D67" s="43"/>
      <c r="E67" s="43"/>
      <c r="F67" s="43"/>
      <c r="G67" s="44"/>
      <c r="H67" s="9"/>
      <c r="I67" s="9"/>
    </row>
    <row r="68" spans="1:9" x14ac:dyDescent="0.25">
      <c r="A68" s="13"/>
      <c r="B68" s="14"/>
      <c r="C68" s="14"/>
      <c r="D68" s="9"/>
      <c r="E68" s="9"/>
      <c r="F68" s="9"/>
      <c r="G68" s="7"/>
      <c r="H68" s="9"/>
      <c r="I68" s="9"/>
    </row>
    <row r="69" spans="1:9" x14ac:dyDescent="0.25">
      <c r="A69" s="26" t="s">
        <v>113</v>
      </c>
      <c r="B69" s="14"/>
      <c r="C69" s="14" t="s">
        <v>84</v>
      </c>
      <c r="D69" s="116" t="s">
        <v>116</v>
      </c>
      <c r="E69" s="24" t="s">
        <v>28</v>
      </c>
      <c r="F69" s="24" t="s">
        <v>80</v>
      </c>
      <c r="G69" s="7"/>
      <c r="H69" s="9"/>
      <c r="I69" s="9"/>
    </row>
    <row r="70" spans="1:9" x14ac:dyDescent="0.25">
      <c r="A70" s="13" t="s">
        <v>29</v>
      </c>
      <c r="B70" s="14"/>
      <c r="C70" s="14"/>
      <c r="D70" s="31"/>
      <c r="E70" s="78" t="e">
        <f>(F70/D70)</f>
        <v>#DIV/0!</v>
      </c>
      <c r="F70" s="38"/>
      <c r="G70" s="7"/>
      <c r="H70" s="9"/>
      <c r="I70" s="9"/>
    </row>
    <row r="71" spans="1:9" x14ac:dyDescent="0.25">
      <c r="A71" s="13" t="s">
        <v>114</v>
      </c>
      <c r="B71" s="14"/>
      <c r="C71" s="14"/>
      <c r="D71" s="40"/>
      <c r="E71" s="78" t="e">
        <f>(F70/D71)</f>
        <v>#DIV/0!</v>
      </c>
      <c r="F71" s="38"/>
      <c r="G71" s="7"/>
      <c r="H71" s="9"/>
      <c r="I71" s="9"/>
    </row>
    <row r="72" spans="1:9" x14ac:dyDescent="0.25">
      <c r="A72" s="13" t="s">
        <v>71</v>
      </c>
      <c r="B72" s="14"/>
      <c r="C72" s="14"/>
      <c r="D72" s="31"/>
      <c r="E72" s="40" t="e">
        <f>(F70/D72)</f>
        <v>#DIV/0!</v>
      </c>
      <c r="F72" s="38"/>
      <c r="G72" s="7"/>
      <c r="H72" s="9"/>
      <c r="I72" s="9"/>
    </row>
    <row r="73" spans="1:9" x14ac:dyDescent="0.25">
      <c r="A73" s="13" t="s">
        <v>72</v>
      </c>
      <c r="B73" s="14"/>
      <c r="C73" s="14"/>
      <c r="D73" s="31"/>
      <c r="E73" s="78" t="e">
        <f>(F70/D73)</f>
        <v>#DIV/0!</v>
      </c>
      <c r="F73" s="38"/>
      <c r="G73" s="7"/>
      <c r="H73" s="9"/>
      <c r="I73" s="9"/>
    </row>
    <row r="74" spans="1:9" x14ac:dyDescent="0.25">
      <c r="A74" s="13" t="s">
        <v>76</v>
      </c>
      <c r="B74" s="14"/>
      <c r="C74" s="14"/>
      <c r="D74" s="31"/>
      <c r="E74" s="78" t="e">
        <f>(F70/D74)</f>
        <v>#DIV/0!</v>
      </c>
      <c r="F74" s="39"/>
      <c r="G74" s="7"/>
      <c r="H74" s="9"/>
      <c r="I74" s="9"/>
    </row>
    <row r="75" spans="1:9" x14ac:dyDescent="0.25">
      <c r="A75" s="13" t="s">
        <v>73</v>
      </c>
      <c r="B75" s="14"/>
      <c r="C75" s="14"/>
      <c r="D75" s="31"/>
      <c r="E75" s="117" t="e">
        <f>(F70/D75)</f>
        <v>#DIV/0!</v>
      </c>
      <c r="F75" s="37"/>
      <c r="G75" s="7"/>
      <c r="H75" s="9"/>
      <c r="I75" s="9"/>
    </row>
    <row r="76" spans="1:9" x14ac:dyDescent="0.25">
      <c r="A76" s="13" t="s">
        <v>82</v>
      </c>
      <c r="B76" s="14"/>
      <c r="C76" s="14"/>
      <c r="D76" s="118"/>
      <c r="E76" s="28" t="e">
        <f>(F70/D76)</f>
        <v>#DIV/0!</v>
      </c>
      <c r="F76" s="9"/>
      <c r="G76" s="7"/>
      <c r="H76" s="9"/>
      <c r="I76" s="9"/>
    </row>
    <row r="77" spans="1:9" x14ac:dyDescent="0.25">
      <c r="A77" s="270" t="s">
        <v>225</v>
      </c>
      <c r="B77" s="14"/>
      <c r="C77" s="14" t="s">
        <v>84</v>
      </c>
      <c r="D77" s="118"/>
      <c r="E77" s="28"/>
      <c r="F77" s="9"/>
      <c r="G77" s="7"/>
      <c r="H77" s="9"/>
      <c r="I77" s="9"/>
    </row>
    <row r="78" spans="1:9" x14ac:dyDescent="0.25">
      <c r="A78" s="26" t="s">
        <v>226</v>
      </c>
      <c r="B78" s="11"/>
      <c r="C78" s="11" t="s">
        <v>84</v>
      </c>
      <c r="D78" s="38"/>
      <c r="E78" s="9"/>
      <c r="F78" s="9"/>
      <c r="G78" s="7"/>
      <c r="H78" s="9"/>
      <c r="I78" s="9"/>
    </row>
    <row r="79" spans="1:9" x14ac:dyDescent="0.25">
      <c r="A79" s="26" t="s">
        <v>227</v>
      </c>
      <c r="B79" s="11"/>
      <c r="C79" s="11" t="s">
        <v>84</v>
      </c>
      <c r="D79" s="9"/>
      <c r="E79" s="9"/>
      <c r="F79" s="9"/>
      <c r="G79" s="7"/>
      <c r="H79" s="9"/>
      <c r="I79" s="9"/>
    </row>
    <row r="80" spans="1:9" x14ac:dyDescent="0.25">
      <c r="A80" s="13"/>
      <c r="B80" s="14"/>
      <c r="C80" s="14"/>
      <c r="D80" s="9"/>
      <c r="E80" s="9"/>
      <c r="F80" s="9"/>
      <c r="G80" s="7"/>
      <c r="H80" s="9"/>
      <c r="I80" s="9"/>
    </row>
    <row r="81" spans="1:9" x14ac:dyDescent="0.25">
      <c r="A81" s="26" t="s">
        <v>228</v>
      </c>
      <c r="B81" s="14" t="s">
        <v>84</v>
      </c>
      <c r="C81" s="14"/>
      <c r="D81" s="66">
        <f>(H93/D82)</f>
        <v>82671</v>
      </c>
      <c r="E81" s="41"/>
      <c r="F81" s="41"/>
      <c r="G81" s="7"/>
      <c r="H81" s="9"/>
      <c r="I81" s="9"/>
    </row>
    <row r="82" spans="1:9" x14ac:dyDescent="0.25">
      <c r="A82" s="13" t="s">
        <v>124</v>
      </c>
      <c r="B82" s="11"/>
      <c r="C82" s="14"/>
      <c r="D82" s="14">
        <v>1</v>
      </c>
      <c r="E82" s="9"/>
      <c r="F82" s="9"/>
      <c r="G82" s="7"/>
      <c r="H82" s="9"/>
      <c r="I82" s="9"/>
    </row>
    <row r="83" spans="1:9" ht="15.75" thickBot="1" x14ac:dyDescent="0.3">
      <c r="A83" s="42" t="s">
        <v>229</v>
      </c>
      <c r="B83" s="17"/>
      <c r="C83" s="17" t="s">
        <v>84</v>
      </c>
      <c r="D83" s="43"/>
      <c r="E83" s="43"/>
      <c r="F83" s="43"/>
      <c r="G83" s="44"/>
      <c r="H83" s="9"/>
      <c r="I83" s="9"/>
    </row>
    <row r="84" spans="1:9" ht="15.75" thickBot="1" x14ac:dyDescent="0.3">
      <c r="A84" s="26"/>
      <c r="B84" s="14"/>
      <c r="C84" s="14"/>
      <c r="D84" s="9"/>
      <c r="E84" s="9"/>
      <c r="F84" s="9"/>
      <c r="G84" s="9"/>
      <c r="H84" s="9"/>
      <c r="I84" s="9"/>
    </row>
    <row r="85" spans="1:9" x14ac:dyDescent="0.25">
      <c r="A85" s="10" t="s">
        <v>132</v>
      </c>
      <c r="B85" s="71"/>
      <c r="C85" s="71"/>
      <c r="D85" s="3"/>
      <c r="E85" s="3"/>
      <c r="F85" s="3"/>
      <c r="G85" s="4"/>
    </row>
    <row r="86" spans="1:9" x14ac:dyDescent="0.25">
      <c r="A86" s="8"/>
      <c r="B86" s="11" t="s">
        <v>2</v>
      </c>
      <c r="C86" s="11" t="s">
        <v>3</v>
      </c>
      <c r="D86" s="24" t="s">
        <v>17</v>
      </c>
      <c r="E86" s="11" t="s">
        <v>30</v>
      </c>
      <c r="F86" s="9"/>
      <c r="G86" s="7"/>
    </row>
    <row r="87" spans="1:9" x14ac:dyDescent="0.25">
      <c r="A87" s="30" t="s">
        <v>31</v>
      </c>
      <c r="B87" s="14"/>
      <c r="C87" s="14" t="s">
        <v>84</v>
      </c>
      <c r="D87" s="38"/>
      <c r="E87" s="123">
        <f>(D87/181765)</f>
        <v>0</v>
      </c>
      <c r="F87" s="45"/>
      <c r="G87" s="7"/>
    </row>
    <row r="88" spans="1:9" x14ac:dyDescent="0.25">
      <c r="A88" s="30" t="s">
        <v>32</v>
      </c>
      <c r="B88" s="9"/>
      <c r="C88" s="14" t="s">
        <v>84</v>
      </c>
      <c r="D88" s="41"/>
      <c r="E88" s="14"/>
      <c r="F88" s="9"/>
      <c r="G88" s="7"/>
    </row>
    <row r="89" spans="1:9" x14ac:dyDescent="0.25">
      <c r="A89" s="30" t="s">
        <v>33</v>
      </c>
      <c r="B89" s="14"/>
      <c r="C89" s="14" t="s">
        <v>84</v>
      </c>
      <c r="D89" s="38"/>
      <c r="E89" s="124">
        <f>(D89/204621)</f>
        <v>0</v>
      </c>
      <c r="F89" s="45"/>
      <c r="G89" s="7"/>
    </row>
    <row r="90" spans="1:9" ht="15.75" thickBot="1" x14ac:dyDescent="0.3">
      <c r="A90" s="47" t="s">
        <v>34</v>
      </c>
      <c r="B90" s="17"/>
      <c r="C90" s="17" t="s">
        <v>84</v>
      </c>
      <c r="D90" s="88"/>
      <c r="E90" s="125"/>
      <c r="F90" s="43"/>
      <c r="G90" s="44"/>
    </row>
    <row r="91" spans="1:9" ht="15.75" thickBot="1" x14ac:dyDescent="0.3">
      <c r="A91" s="46" t="s">
        <v>148</v>
      </c>
      <c r="B91" s="14"/>
      <c r="C91" s="14"/>
      <c r="D91" s="41"/>
      <c r="E91" s="9"/>
      <c r="F91" s="9"/>
      <c r="G91" s="9"/>
    </row>
    <row r="92" spans="1:9" ht="15.75" thickBot="1" x14ac:dyDescent="0.3">
      <c r="A92" s="46"/>
      <c r="B92" s="14"/>
      <c r="C92" s="14"/>
      <c r="D92" s="90"/>
      <c r="E92" s="91">
        <v>2015</v>
      </c>
      <c r="F92" s="91"/>
      <c r="G92" s="91">
        <v>2016</v>
      </c>
      <c r="H92" s="91">
        <v>2017</v>
      </c>
      <c r="I92" s="92"/>
    </row>
    <row r="93" spans="1:9" ht="15.75" thickBot="1" x14ac:dyDescent="0.3">
      <c r="A93" s="49"/>
      <c r="D93" s="108" t="s">
        <v>35</v>
      </c>
      <c r="E93" s="94">
        <v>82539</v>
      </c>
      <c r="F93" s="94"/>
      <c r="G93" s="95">
        <v>82549</v>
      </c>
      <c r="H93" s="96">
        <v>82671</v>
      </c>
      <c r="I93" s="97"/>
    </row>
    <row r="94" spans="1:9" ht="15.75" thickBot="1" x14ac:dyDescent="0.3">
      <c r="A94" s="10" t="s">
        <v>36</v>
      </c>
      <c r="B94" s="3"/>
      <c r="C94" s="3"/>
      <c r="D94" s="2"/>
      <c r="E94" s="3"/>
      <c r="F94" s="3"/>
      <c r="G94" s="4"/>
      <c r="H94" s="101"/>
      <c r="I94" s="4"/>
    </row>
    <row r="95" spans="1:9" ht="15.75" thickBot="1" x14ac:dyDescent="0.3">
      <c r="A95" s="50"/>
      <c r="B95" s="108" t="s">
        <v>2</v>
      </c>
      <c r="C95" s="91" t="s">
        <v>3</v>
      </c>
      <c r="D95" s="108" t="s">
        <v>37</v>
      </c>
      <c r="E95" s="91" t="s">
        <v>38</v>
      </c>
      <c r="F95" s="92" t="s">
        <v>39</v>
      </c>
      <c r="G95" s="92" t="s">
        <v>40</v>
      </c>
      <c r="H95" s="109" t="s">
        <v>55</v>
      </c>
      <c r="I95" s="134" t="s">
        <v>79</v>
      </c>
    </row>
    <row r="96" spans="1:9" x14ac:dyDescent="0.25">
      <c r="A96" s="26" t="s">
        <v>41</v>
      </c>
      <c r="B96" s="14"/>
      <c r="C96" s="9"/>
      <c r="D96" s="98">
        <f>SUM(D97:D99)</f>
        <v>8527000</v>
      </c>
      <c r="E96" s="60">
        <f>SUM(E97:E99)</f>
        <v>9196000</v>
      </c>
      <c r="F96" s="51">
        <f>(D96/E93)</f>
        <v>103.30873889918705</v>
      </c>
      <c r="G96" s="61">
        <f>(E96/G93)</f>
        <v>111.40050152030915</v>
      </c>
      <c r="H96" s="102">
        <f>(I96/H93)</f>
        <v>103.13169067750481</v>
      </c>
      <c r="I96" s="77">
        <f>SUM(I97:I99)</f>
        <v>8526000</v>
      </c>
    </row>
    <row r="97" spans="1:10" x14ac:dyDescent="0.25">
      <c r="A97" s="50" t="s">
        <v>42</v>
      </c>
      <c r="B97" s="14"/>
      <c r="C97" s="9"/>
      <c r="D97" s="99">
        <v>6109000</v>
      </c>
      <c r="E97" s="38">
        <v>5689000</v>
      </c>
      <c r="F97" s="65">
        <f>(D97/E93)</f>
        <v>74.013496650068447</v>
      </c>
      <c r="G97" s="76">
        <f>(E97/G93)</f>
        <v>68.91664344813384</v>
      </c>
      <c r="H97" s="76"/>
      <c r="I97" s="74">
        <v>6221000</v>
      </c>
      <c r="J97" s="25"/>
    </row>
    <row r="98" spans="1:10" x14ac:dyDescent="0.25">
      <c r="A98" s="50" t="s">
        <v>43</v>
      </c>
      <c r="B98" s="14"/>
      <c r="C98" s="9"/>
      <c r="D98" s="99">
        <v>54000</v>
      </c>
      <c r="E98" s="38"/>
      <c r="F98" s="65">
        <f>(D98/E93)</f>
        <v>0.65423617926071309</v>
      </c>
      <c r="G98" s="76">
        <f>(E98/G93)</f>
        <v>0</v>
      </c>
      <c r="H98" s="103">
        <f>(I98/H93)</f>
        <v>0.96769120973497358</v>
      </c>
      <c r="I98" s="74">
        <v>80000</v>
      </c>
    </row>
    <row r="99" spans="1:10" x14ac:dyDescent="0.25">
      <c r="A99" s="50" t="s">
        <v>44</v>
      </c>
      <c r="B99" s="14"/>
      <c r="C99" s="9"/>
      <c r="D99" s="99">
        <v>2364000</v>
      </c>
      <c r="E99" s="38">
        <v>3507000</v>
      </c>
      <c r="F99" s="65">
        <f>(D99/E93)</f>
        <v>28.641006069857884</v>
      </c>
      <c r="G99" s="76">
        <f>(E99/G93)</f>
        <v>42.483858072175316</v>
      </c>
      <c r="H99" s="111">
        <f>(I99/H93)</f>
        <v>26.913911770753952</v>
      </c>
      <c r="I99" s="74">
        <v>2225000</v>
      </c>
    </row>
    <row r="100" spans="1:10" x14ac:dyDescent="0.25">
      <c r="A100" s="26" t="s">
        <v>45</v>
      </c>
      <c r="B100" s="14"/>
      <c r="C100" s="9"/>
      <c r="D100" s="98">
        <f>SUM(D101:D102)</f>
        <v>5650000</v>
      </c>
      <c r="E100" s="60">
        <f>SUM(E101:E102)</f>
        <v>5800000</v>
      </c>
      <c r="F100" s="51">
        <f>(D100/E93)</f>
        <v>68.45248912635239</v>
      </c>
      <c r="G100" s="61">
        <f>(E100/G93)</f>
        <v>70.261299349477284</v>
      </c>
      <c r="H100" s="102">
        <f>(I100/H93)</f>
        <v>71.972033724038653</v>
      </c>
      <c r="I100" s="75">
        <f>SUM(I101:I102)</f>
        <v>5950000</v>
      </c>
    </row>
    <row r="101" spans="1:10" x14ac:dyDescent="0.25">
      <c r="A101" s="50" t="s">
        <v>46</v>
      </c>
      <c r="B101" s="14"/>
      <c r="C101" s="9"/>
      <c r="D101" s="99">
        <v>5650000</v>
      </c>
      <c r="E101" s="38">
        <v>5800000</v>
      </c>
      <c r="F101" s="52">
        <f>(D101/E93)</f>
        <v>68.45248912635239</v>
      </c>
      <c r="G101" s="114">
        <f>(E101/G93)</f>
        <v>70.261299349477284</v>
      </c>
      <c r="H101" s="111">
        <f>(I101/H93)</f>
        <v>71.972033724038653</v>
      </c>
      <c r="I101" s="74">
        <v>5950000</v>
      </c>
    </row>
    <row r="102" spans="1:10" x14ac:dyDescent="0.25">
      <c r="A102" s="50" t="s">
        <v>47</v>
      </c>
      <c r="B102" s="14"/>
      <c r="C102" s="9"/>
      <c r="D102" s="105"/>
      <c r="E102" s="113"/>
      <c r="F102" s="106">
        <f>(D102/E93)</f>
        <v>0</v>
      </c>
      <c r="G102" s="115">
        <f>(E102/G93)</f>
        <v>0</v>
      </c>
      <c r="H102" s="112">
        <f>(I102/H93)</f>
        <v>0</v>
      </c>
      <c r="I102" s="107"/>
    </row>
    <row r="103" spans="1:10" x14ac:dyDescent="0.25">
      <c r="A103" s="26" t="s">
        <v>48</v>
      </c>
      <c r="B103" s="14"/>
      <c r="C103" s="9"/>
      <c r="D103" s="99">
        <v>45909399</v>
      </c>
      <c r="E103" s="41">
        <v>47157238</v>
      </c>
      <c r="F103" s="52">
        <f>(D103/E93)</f>
        <v>556.21462581325193</v>
      </c>
      <c r="G103" s="114">
        <f>(E103/G93)</f>
        <v>571.26358889871472</v>
      </c>
      <c r="H103" s="111">
        <f>(I103/H93)</f>
        <v>567.10878058811431</v>
      </c>
      <c r="I103" s="255">
        <v>46883450</v>
      </c>
      <c r="J103" s="58" t="s">
        <v>222</v>
      </c>
    </row>
    <row r="104" spans="1:10" x14ac:dyDescent="0.25">
      <c r="A104" s="26" t="s">
        <v>49</v>
      </c>
      <c r="B104" s="14"/>
      <c r="C104" s="9"/>
      <c r="D104" s="8"/>
      <c r="E104" s="53"/>
      <c r="F104" s="52">
        <v>97</v>
      </c>
      <c r="G104" s="7">
        <v>115.44</v>
      </c>
      <c r="H104" s="103">
        <v>139.44</v>
      </c>
      <c r="I104" s="7"/>
    </row>
    <row r="105" spans="1:10" x14ac:dyDescent="0.25">
      <c r="A105" s="26" t="s">
        <v>50</v>
      </c>
      <c r="B105" s="14"/>
      <c r="C105" s="9"/>
      <c r="D105" s="8"/>
      <c r="E105" s="53"/>
      <c r="F105" s="52">
        <v>817.95</v>
      </c>
      <c r="G105" s="7">
        <v>823.16</v>
      </c>
      <c r="H105" s="103">
        <v>803.71</v>
      </c>
      <c r="I105" s="7"/>
    </row>
    <row r="106" spans="1:10" x14ac:dyDescent="0.25">
      <c r="A106" s="26" t="s">
        <v>51</v>
      </c>
      <c r="B106" s="14"/>
      <c r="C106" s="135"/>
      <c r="D106" s="8"/>
      <c r="E106" s="53"/>
      <c r="F106" s="52">
        <v>110</v>
      </c>
      <c r="G106" s="54">
        <v>136.16999999999999</v>
      </c>
      <c r="H106" s="103">
        <v>138.74</v>
      </c>
      <c r="I106" s="7"/>
    </row>
    <row r="107" spans="1:10" x14ac:dyDescent="0.25">
      <c r="A107" s="26" t="s">
        <v>218</v>
      </c>
      <c r="B107" s="14"/>
      <c r="C107" s="135"/>
      <c r="D107" s="254">
        <v>0.65649999999999997</v>
      </c>
      <c r="E107" s="260">
        <v>0.64970000000000006</v>
      </c>
      <c r="F107" s="52"/>
      <c r="G107" s="54"/>
      <c r="H107" s="103"/>
      <c r="I107" s="261">
        <v>0.66279999999999994</v>
      </c>
    </row>
    <row r="108" spans="1:10" ht="15.75" thickBot="1" x14ac:dyDescent="0.3">
      <c r="A108" s="42" t="s">
        <v>216</v>
      </c>
      <c r="B108" s="17"/>
      <c r="C108" s="43"/>
      <c r="D108" s="256">
        <f>(9634286+24345140)</f>
        <v>33979426</v>
      </c>
      <c r="E108" s="48">
        <f>(8849927+24296109)</f>
        <v>33146036</v>
      </c>
      <c r="F108" s="48">
        <v>408</v>
      </c>
      <c r="G108" s="257">
        <f>(E108/G93)</f>
        <v>401.53164786975009</v>
      </c>
      <c r="H108" s="258">
        <f>(I108/H93)</f>
        <v>382.83329099684289</v>
      </c>
      <c r="I108" s="259">
        <f>(8314702+23334509)</f>
        <v>31649211</v>
      </c>
    </row>
    <row r="109" spans="1:10" ht="15.75" thickBot="1" x14ac:dyDescent="0.3">
      <c r="A109" s="80"/>
    </row>
    <row r="110" spans="1:10" x14ac:dyDescent="0.25">
      <c r="A110" s="263" t="s">
        <v>164</v>
      </c>
      <c r="B110" s="264" t="s">
        <v>2</v>
      </c>
      <c r="C110" s="265" t="s">
        <v>3</v>
      </c>
    </row>
    <row r="111" spans="1:10" x14ac:dyDescent="0.25">
      <c r="A111" s="238" t="s">
        <v>181</v>
      </c>
      <c r="B111" s="155"/>
      <c r="C111" s="266" t="s">
        <v>110</v>
      </c>
    </row>
    <row r="112" spans="1:10" x14ac:dyDescent="0.25">
      <c r="A112" s="238" t="s">
        <v>182</v>
      </c>
      <c r="B112" s="155"/>
      <c r="C112" s="266" t="s">
        <v>110</v>
      </c>
    </row>
    <row r="113" spans="1:3" x14ac:dyDescent="0.25">
      <c r="A113" s="238" t="s">
        <v>183</v>
      </c>
      <c r="B113" s="155"/>
      <c r="C113" s="266" t="s">
        <v>110</v>
      </c>
    </row>
    <row r="114" spans="1:3" x14ac:dyDescent="0.25">
      <c r="A114" s="238" t="s">
        <v>184</v>
      </c>
      <c r="B114" s="155"/>
      <c r="C114" s="266" t="s">
        <v>110</v>
      </c>
    </row>
    <row r="115" spans="1:3" ht="15.75" thickBot="1" x14ac:dyDescent="0.3">
      <c r="A115" s="271" t="s">
        <v>185</v>
      </c>
      <c r="B115" s="268"/>
      <c r="C115" s="269" t="s">
        <v>110</v>
      </c>
    </row>
    <row r="116" spans="1:3" x14ac:dyDescent="0.25">
      <c r="A116" s="57" t="s">
        <v>52</v>
      </c>
    </row>
    <row r="117" spans="1:3" x14ac:dyDescent="0.25">
      <c r="A117" s="58" t="s">
        <v>155</v>
      </c>
    </row>
    <row r="118" spans="1:3" x14ac:dyDescent="0.25">
      <c r="A118" s="58" t="s">
        <v>180</v>
      </c>
    </row>
    <row r="119" spans="1:3" ht="15.75" thickBot="1" x14ac:dyDescent="0.3"/>
    <row r="120" spans="1:3" x14ac:dyDescent="0.25">
      <c r="A120" s="320" t="s">
        <v>119</v>
      </c>
      <c r="B120" s="4"/>
    </row>
    <row r="121" spans="1:3" ht="15.75" thickBot="1" x14ac:dyDescent="0.3">
      <c r="A121" s="322" t="s">
        <v>232</v>
      </c>
      <c r="B121" s="323">
        <f>(18/64)</f>
        <v>0.28125</v>
      </c>
    </row>
  </sheetData>
  <hyperlinks>
    <hyperlink ref="D17" r:id="rId1" xr:uid="{00000000-0004-0000-0400-000000000000}"/>
    <hyperlink ref="A118" r:id="rId2" xr:uid="{00000000-0004-0000-0400-000001000000}"/>
    <hyperlink ref="A117" r:id="rId3" xr:uid="{00000000-0004-0000-0400-000002000000}"/>
    <hyperlink ref="D24" r:id="rId4" xr:uid="{00000000-0004-0000-0400-000003000000}"/>
    <hyperlink ref="D25" r:id="rId5" xr:uid="{00000000-0004-0000-0400-000004000000}"/>
    <hyperlink ref="D27" r:id="rId6" xr:uid="{00000000-0004-0000-0400-000005000000}"/>
    <hyperlink ref="D28" r:id="rId7" xr:uid="{00000000-0004-0000-0400-000006000000}"/>
    <hyperlink ref="D29" r:id="rId8" xr:uid="{00000000-0004-0000-0400-000007000000}"/>
    <hyperlink ref="J103" r:id="rId9" xr:uid="{00000000-0004-0000-0400-000008000000}"/>
  </hyperlinks>
  <pageMargins left="0.7" right="0.7" top="0.75" bottom="0.75" header="0.3" footer="0.3"/>
  <pageSetup paperSize="9" orientation="portrait"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M126"/>
  <sheetViews>
    <sheetView tabSelected="1" workbookViewId="0">
      <selection activeCell="C128" sqref="C128"/>
    </sheetView>
  </sheetViews>
  <sheetFormatPr baseColWidth="10" defaultRowHeight="15" x14ac:dyDescent="0.25"/>
  <cols>
    <col min="1" max="1" width="91.5703125" customWidth="1"/>
    <col min="4" max="4" width="18.140625" customWidth="1"/>
    <col min="5" max="5" width="19.5703125" customWidth="1"/>
    <col min="9" max="9" width="16.85546875" customWidth="1"/>
    <col min="11" max="11" width="13.5703125" customWidth="1"/>
    <col min="12" max="12" width="11.85546875" bestFit="1" customWidth="1"/>
  </cols>
  <sheetData>
    <row r="3" spans="1:4" ht="15.75" thickBot="1" x14ac:dyDescent="0.3"/>
    <row r="4" spans="1:4" x14ac:dyDescent="0.25">
      <c r="A4" s="2"/>
      <c r="B4" s="3"/>
      <c r="C4" s="4"/>
    </row>
    <row r="5" spans="1:4" x14ac:dyDescent="0.25">
      <c r="A5" s="5" t="s">
        <v>0</v>
      </c>
      <c r="B5" s="6" t="s">
        <v>214</v>
      </c>
      <c r="C5" s="7"/>
      <c r="D5" s="137"/>
    </row>
    <row r="6" spans="1:4" ht="15.75" thickBot="1" x14ac:dyDescent="0.3">
      <c r="A6" s="8"/>
      <c r="B6" s="9"/>
      <c r="C6" s="7"/>
    </row>
    <row r="7" spans="1:4" x14ac:dyDescent="0.25">
      <c r="A7" s="10" t="s">
        <v>1</v>
      </c>
      <c r="B7" s="3"/>
      <c r="C7" s="4"/>
    </row>
    <row r="8" spans="1:4" x14ac:dyDescent="0.25">
      <c r="A8" s="8"/>
      <c r="B8" s="11" t="s">
        <v>2</v>
      </c>
      <c r="C8" s="12" t="s">
        <v>3</v>
      </c>
    </row>
    <row r="9" spans="1:4" x14ac:dyDescent="0.25">
      <c r="A9" s="13" t="s">
        <v>4</v>
      </c>
      <c r="B9" s="14"/>
      <c r="C9" s="15" t="s">
        <v>84</v>
      </c>
      <c r="D9" s="58"/>
    </row>
    <row r="10" spans="1:4" x14ac:dyDescent="0.25">
      <c r="A10" s="13" t="s">
        <v>5</v>
      </c>
      <c r="B10" s="14" t="s">
        <v>84</v>
      </c>
      <c r="C10" s="15"/>
      <c r="D10" s="58" t="s">
        <v>197</v>
      </c>
    </row>
    <row r="11" spans="1:4" x14ac:dyDescent="0.25">
      <c r="A11" s="13" t="s">
        <v>6</v>
      </c>
      <c r="B11" s="14"/>
      <c r="C11" s="15" t="s">
        <v>84</v>
      </c>
    </row>
    <row r="12" spans="1:4" x14ac:dyDescent="0.25">
      <c r="A12" s="13" t="s">
        <v>7</v>
      </c>
      <c r="B12" s="14"/>
      <c r="C12" s="15" t="s">
        <v>84</v>
      </c>
    </row>
    <row r="13" spans="1:4" x14ac:dyDescent="0.25">
      <c r="A13" s="13" t="s">
        <v>8</v>
      </c>
      <c r="B13" s="14"/>
      <c r="C13" s="15" t="s">
        <v>84</v>
      </c>
    </row>
    <row r="14" spans="1:4" ht="15.75" thickBot="1" x14ac:dyDescent="0.3">
      <c r="A14" s="16"/>
      <c r="B14" s="17"/>
      <c r="C14" s="18"/>
    </row>
    <row r="15" spans="1:4" ht="15.75" thickBot="1" x14ac:dyDescent="0.3">
      <c r="A15" s="19"/>
      <c r="B15" s="9"/>
      <c r="C15" s="9"/>
      <c r="D15" s="9"/>
    </row>
    <row r="16" spans="1:4" x14ac:dyDescent="0.25">
      <c r="A16" s="10" t="s">
        <v>10</v>
      </c>
      <c r="B16" s="20"/>
      <c r="C16" s="4"/>
    </row>
    <row r="17" spans="1:8" x14ac:dyDescent="0.25">
      <c r="A17" s="8"/>
      <c r="B17" s="11" t="s">
        <v>2</v>
      </c>
      <c r="C17" s="12" t="s">
        <v>3</v>
      </c>
    </row>
    <row r="18" spans="1:8" x14ac:dyDescent="0.25">
      <c r="A18" s="13" t="s">
        <v>4</v>
      </c>
      <c r="B18" s="14"/>
      <c r="C18" s="15" t="s">
        <v>84</v>
      </c>
      <c r="D18" s="1"/>
    </row>
    <row r="19" spans="1:8" x14ac:dyDescent="0.25">
      <c r="A19" s="13" t="s">
        <v>5</v>
      </c>
      <c r="B19" s="14" t="s">
        <v>84</v>
      </c>
      <c r="C19" s="15"/>
      <c r="D19" s="58" t="s">
        <v>211</v>
      </c>
    </row>
    <row r="20" spans="1:8" x14ac:dyDescent="0.25">
      <c r="A20" s="13" t="s">
        <v>6</v>
      </c>
      <c r="B20" s="14" t="s">
        <v>84</v>
      </c>
      <c r="C20" s="15"/>
      <c r="D20" s="58" t="s">
        <v>212</v>
      </c>
    </row>
    <row r="21" spans="1:8" ht="15.75" thickBot="1" x14ac:dyDescent="0.3">
      <c r="A21" s="16" t="s">
        <v>7</v>
      </c>
      <c r="B21" s="17"/>
      <c r="C21" s="18" t="s">
        <v>84</v>
      </c>
      <c r="D21" s="1"/>
      <c r="E21" s="1"/>
      <c r="F21" s="1"/>
      <c r="G21" s="1"/>
    </row>
    <row r="22" spans="1:8" x14ac:dyDescent="0.25">
      <c r="A22" s="8"/>
      <c r="B22" s="9"/>
      <c r="C22" s="9"/>
      <c r="D22" s="9"/>
    </row>
    <row r="23" spans="1:8" ht="15.75" thickBot="1" x14ac:dyDescent="0.3">
      <c r="A23" s="8"/>
      <c r="B23" s="9"/>
      <c r="C23" s="9"/>
      <c r="D23" s="9"/>
    </row>
    <row r="24" spans="1:8" x14ac:dyDescent="0.25">
      <c r="A24" s="10" t="s">
        <v>11</v>
      </c>
      <c r="B24" s="20"/>
      <c r="C24" s="4"/>
    </row>
    <row r="25" spans="1:8" x14ac:dyDescent="0.25">
      <c r="A25" s="8"/>
      <c r="B25" s="11" t="s">
        <v>2</v>
      </c>
      <c r="C25" s="12" t="s">
        <v>3</v>
      </c>
    </row>
    <row r="26" spans="1:8" x14ac:dyDescent="0.25">
      <c r="A26" s="13" t="s">
        <v>4</v>
      </c>
      <c r="B26" s="14"/>
      <c r="C26" s="15" t="s">
        <v>84</v>
      </c>
      <c r="D26" s="58"/>
    </row>
    <row r="27" spans="1:8" x14ac:dyDescent="0.25">
      <c r="A27" s="13" t="s">
        <v>5</v>
      </c>
      <c r="B27" s="14"/>
      <c r="C27" s="15" t="s">
        <v>84</v>
      </c>
    </row>
    <row r="28" spans="1:8" x14ac:dyDescent="0.25">
      <c r="A28" s="13" t="s">
        <v>6</v>
      </c>
      <c r="B28" s="14"/>
      <c r="C28" s="15" t="s">
        <v>84</v>
      </c>
    </row>
    <row r="29" spans="1:8" x14ac:dyDescent="0.25">
      <c r="A29" s="13" t="s">
        <v>7</v>
      </c>
      <c r="B29" s="14" t="s">
        <v>84</v>
      </c>
      <c r="C29" s="15"/>
      <c r="D29" s="58" t="s">
        <v>215</v>
      </c>
    </row>
    <row r="30" spans="1:8" x14ac:dyDescent="0.25">
      <c r="A30" s="13" t="s">
        <v>8</v>
      </c>
      <c r="B30" s="14"/>
      <c r="C30" s="15" t="s">
        <v>84</v>
      </c>
    </row>
    <row r="31" spans="1:8" x14ac:dyDescent="0.25">
      <c r="A31" s="13" t="s">
        <v>9</v>
      </c>
      <c r="B31" s="14"/>
      <c r="C31" s="15" t="s">
        <v>84</v>
      </c>
      <c r="D31" s="58"/>
      <c r="E31" s="9"/>
      <c r="F31" s="9"/>
      <c r="G31" s="21"/>
      <c r="H31" s="14"/>
    </row>
    <row r="32" spans="1:8" x14ac:dyDescent="0.25">
      <c r="A32" s="13" t="s">
        <v>12</v>
      </c>
      <c r="B32" s="14" t="s">
        <v>84</v>
      </c>
      <c r="C32" s="15"/>
      <c r="D32" s="58" t="s">
        <v>213</v>
      </c>
      <c r="E32" s="9"/>
      <c r="F32" s="9"/>
      <c r="G32" s="21"/>
      <c r="H32" s="14"/>
    </row>
    <row r="33" spans="1:13" x14ac:dyDescent="0.25">
      <c r="A33" s="13" t="s">
        <v>13</v>
      </c>
      <c r="B33" s="14"/>
      <c r="C33" s="15" t="s">
        <v>84</v>
      </c>
      <c r="D33" s="58"/>
    </row>
    <row r="34" spans="1:13" x14ac:dyDescent="0.25">
      <c r="A34" s="13" t="s">
        <v>14</v>
      </c>
      <c r="B34" s="14"/>
      <c r="C34" s="15" t="s">
        <v>84</v>
      </c>
    </row>
    <row r="35" spans="1:13" ht="15.75" thickBot="1" x14ac:dyDescent="0.3">
      <c r="A35" s="16" t="s">
        <v>15</v>
      </c>
      <c r="B35" s="17"/>
      <c r="C35" s="18" t="s">
        <v>84</v>
      </c>
      <c r="D35" s="1"/>
      <c r="E35" s="1"/>
      <c r="F35" s="1"/>
    </row>
    <row r="36" spans="1:13" x14ac:dyDescent="0.25">
      <c r="A36" s="9"/>
      <c r="B36" s="9"/>
      <c r="C36" s="9"/>
      <c r="H36" s="14"/>
    </row>
    <row r="37" spans="1:13" x14ac:dyDescent="0.25">
      <c r="A37" s="64"/>
      <c r="B37" s="63"/>
      <c r="C37" s="24"/>
    </row>
    <row r="38" spans="1:13" ht="15.75" thickBot="1" x14ac:dyDescent="0.3">
      <c r="A38" s="82"/>
      <c r="B38" s="83"/>
      <c r="C38" s="84"/>
      <c r="D38" s="84"/>
      <c r="E38" s="84"/>
      <c r="F38" s="84"/>
      <c r="G38" s="85"/>
    </row>
    <row r="39" spans="1:13" ht="15.75" thickBot="1" x14ac:dyDescent="0.3">
      <c r="A39" s="10" t="s">
        <v>16</v>
      </c>
      <c r="B39" s="20"/>
      <c r="C39" s="81"/>
      <c r="D39" s="3"/>
      <c r="E39" s="3"/>
      <c r="F39" s="3"/>
      <c r="G39" s="3"/>
      <c r="H39" s="3"/>
      <c r="I39" s="3"/>
      <c r="J39" s="4"/>
    </row>
    <row r="40" spans="1:13" ht="15.75" thickBot="1" x14ac:dyDescent="0.3">
      <c r="A40" s="10" t="s">
        <v>107</v>
      </c>
      <c r="B40" s="20"/>
      <c r="C40" s="3"/>
      <c r="D40" s="174"/>
      <c r="E40" s="175"/>
      <c r="F40" s="196">
        <v>2017</v>
      </c>
      <c r="G40" s="199">
        <v>2016</v>
      </c>
      <c r="H40" s="190"/>
      <c r="I40" s="188"/>
      <c r="J40" s="207">
        <v>2015</v>
      </c>
      <c r="K40" s="209" t="s">
        <v>54</v>
      </c>
      <c r="L40" s="131" t="s">
        <v>18</v>
      </c>
      <c r="M40" s="58" t="s">
        <v>197</v>
      </c>
    </row>
    <row r="41" spans="1:13" ht="15.75" thickBot="1" x14ac:dyDescent="0.3">
      <c r="A41" s="8"/>
      <c r="B41" s="11" t="s">
        <v>2</v>
      </c>
      <c r="C41" s="11" t="s">
        <v>3</v>
      </c>
      <c r="D41" s="176" t="s">
        <v>17</v>
      </c>
      <c r="E41" s="155" t="s">
        <v>18</v>
      </c>
      <c r="F41" s="197" t="s">
        <v>19</v>
      </c>
      <c r="G41" s="200" t="s">
        <v>117</v>
      </c>
      <c r="H41" s="190" t="s">
        <v>54</v>
      </c>
      <c r="I41" s="188" t="s">
        <v>18</v>
      </c>
      <c r="J41" s="218" t="s">
        <v>117</v>
      </c>
      <c r="K41" s="219"/>
      <c r="L41" s="220"/>
      <c r="M41" s="58" t="s">
        <v>205</v>
      </c>
    </row>
    <row r="42" spans="1:13" ht="15.75" thickBot="1" x14ac:dyDescent="0.3">
      <c r="A42" s="26" t="s">
        <v>20</v>
      </c>
      <c r="B42" s="14"/>
      <c r="C42" s="14"/>
      <c r="D42" s="177">
        <f>(D43+D54+D60)</f>
        <v>44484.4</v>
      </c>
      <c r="E42" s="168">
        <f>(D42/F42)*1000</f>
        <v>461.18852119100939</v>
      </c>
      <c r="F42" s="198">
        <v>96456</v>
      </c>
      <c r="G42" s="201">
        <v>95966</v>
      </c>
      <c r="H42" s="191">
        <f>(H43+H54+H60)</f>
        <v>44998.299999999996</v>
      </c>
      <c r="I42" s="181">
        <f>(H42/G42)*1000</f>
        <v>468.89835983577512</v>
      </c>
      <c r="J42" s="208">
        <v>95612</v>
      </c>
      <c r="K42" s="212">
        <f>(K43+K54+K60)</f>
        <v>45605.3</v>
      </c>
      <c r="L42" s="210">
        <f>(K42/J42)*1000</f>
        <v>476.98301468434926</v>
      </c>
    </row>
    <row r="43" spans="1:13" x14ac:dyDescent="0.25">
      <c r="A43" s="26" t="s">
        <v>60</v>
      </c>
      <c r="B43" s="14" t="s">
        <v>110</v>
      </c>
      <c r="C43" s="14"/>
      <c r="D43" s="178">
        <f>SUM(D44:D53)</f>
        <v>44484.4</v>
      </c>
      <c r="E43" s="168">
        <f>(D43/F42)*1000</f>
        <v>461.18852119100939</v>
      </c>
      <c r="F43" s="179"/>
      <c r="G43" s="189"/>
      <c r="H43" s="192">
        <f>SUM(H44:H53)</f>
        <v>44339.299999999996</v>
      </c>
      <c r="I43" s="181">
        <f>(H43/G42)*1000</f>
        <v>462.03134443448715</v>
      </c>
      <c r="J43" s="205"/>
      <c r="K43" s="213">
        <f>SUM(K45:K53)</f>
        <v>44252.3</v>
      </c>
      <c r="L43" s="210">
        <f>(K43/J42)*1000</f>
        <v>462.83207128812285</v>
      </c>
    </row>
    <row r="44" spans="1:13" x14ac:dyDescent="0.25">
      <c r="A44" s="30" t="s">
        <v>61</v>
      </c>
      <c r="B44" s="14"/>
      <c r="C44" s="14"/>
      <c r="D44" s="180"/>
      <c r="E44" s="168">
        <f>(D44/F42)*1000</f>
        <v>0</v>
      </c>
      <c r="F44" s="181"/>
      <c r="G44" s="189"/>
      <c r="H44" s="193"/>
      <c r="I44" s="181">
        <f>(H44/G42)*1000</f>
        <v>0</v>
      </c>
      <c r="J44" s="206"/>
      <c r="K44" s="214">
        <f>SUM(K45:K46)</f>
        <v>38901.9</v>
      </c>
      <c r="L44" s="211">
        <f>(K44/J42)*1000</f>
        <v>406.87256829686652</v>
      </c>
    </row>
    <row r="45" spans="1:13" x14ac:dyDescent="0.25">
      <c r="A45" s="30" t="s">
        <v>21</v>
      </c>
      <c r="B45" s="14"/>
      <c r="C45" s="14"/>
      <c r="D45" s="180"/>
      <c r="E45" s="168">
        <f>(D45/F42)*1000</f>
        <v>0</v>
      </c>
      <c r="F45" s="182"/>
      <c r="G45" s="189"/>
      <c r="H45" s="193"/>
      <c r="I45" s="181">
        <f>(H45/G42)*1000</f>
        <v>0</v>
      </c>
      <c r="J45" s="206"/>
      <c r="K45" s="214"/>
      <c r="L45" s="211">
        <f>(K45/J42)*1000</f>
        <v>0</v>
      </c>
    </row>
    <row r="46" spans="1:13" x14ac:dyDescent="0.25">
      <c r="A46" s="30" t="s">
        <v>22</v>
      </c>
      <c r="B46" s="32"/>
      <c r="C46" s="14"/>
      <c r="D46" s="180">
        <v>38677.9</v>
      </c>
      <c r="E46" s="168">
        <f>(D46/F42)*1000</f>
        <v>400.99008874512731</v>
      </c>
      <c r="F46" s="182"/>
      <c r="G46" s="189"/>
      <c r="H46" s="193">
        <v>39074</v>
      </c>
      <c r="I46" s="181">
        <f>(H46/G42)*1000</f>
        <v>407.16503761748953</v>
      </c>
      <c r="J46" s="206"/>
      <c r="K46" s="214">
        <v>38901.9</v>
      </c>
      <c r="L46" s="211">
        <f>(K46/J42)*1000</f>
        <v>406.87256829686652</v>
      </c>
    </row>
    <row r="47" spans="1:13" x14ac:dyDescent="0.25">
      <c r="A47" s="30" t="s">
        <v>62</v>
      </c>
      <c r="B47" s="14"/>
      <c r="C47" s="14"/>
      <c r="D47" s="180">
        <v>2273.5</v>
      </c>
      <c r="E47" s="168">
        <f>(D47/F42)*1000</f>
        <v>23.570332586878994</v>
      </c>
      <c r="F47" s="182"/>
      <c r="G47" s="189"/>
      <c r="H47" s="193">
        <v>2322.5</v>
      </c>
      <c r="I47" s="181">
        <f>(H47/G42)*1000</f>
        <v>24.201279619865371</v>
      </c>
      <c r="J47" s="206"/>
      <c r="K47" s="214">
        <v>2272.5</v>
      </c>
      <c r="L47" s="211">
        <f>(K47/J42)*1000</f>
        <v>23.767937079027739</v>
      </c>
    </row>
    <row r="48" spans="1:13" x14ac:dyDescent="0.25">
      <c r="A48" s="30" t="s">
        <v>63</v>
      </c>
      <c r="B48" s="14"/>
      <c r="C48" s="14"/>
      <c r="D48" s="180">
        <v>1580</v>
      </c>
      <c r="E48" s="168">
        <f>(D48/F42)*1000</f>
        <v>16.380525835614165</v>
      </c>
      <c r="F48" s="182"/>
      <c r="G48" s="189"/>
      <c r="H48" s="222">
        <v>1495.7</v>
      </c>
      <c r="I48" s="181">
        <f>(H48/G42)*1000</f>
        <v>15.585728278765396</v>
      </c>
      <c r="J48" s="206"/>
      <c r="K48" s="221">
        <v>1452.1</v>
      </c>
      <c r="L48" s="211">
        <f>(K48/J42)*1000</f>
        <v>15.187424172697988</v>
      </c>
    </row>
    <row r="49" spans="1:12" x14ac:dyDescent="0.25">
      <c r="A49" s="30" t="s">
        <v>64</v>
      </c>
      <c r="B49" s="14"/>
      <c r="C49" s="14"/>
      <c r="D49" s="180">
        <v>1953</v>
      </c>
      <c r="E49" s="168">
        <f>(D49/F42)*1000</f>
        <v>20.247574023388903</v>
      </c>
      <c r="F49" s="182"/>
      <c r="G49" s="176"/>
      <c r="H49" s="222">
        <v>1447.1</v>
      </c>
      <c r="I49" s="181">
        <f>(H49/G42)*1000</f>
        <v>15.07929891836692</v>
      </c>
      <c r="J49" s="206"/>
      <c r="K49" s="221">
        <v>1625.8</v>
      </c>
      <c r="L49" s="211">
        <f>(K49/J42)*1000</f>
        <v>17.004141739530603</v>
      </c>
    </row>
    <row r="50" spans="1:12" x14ac:dyDescent="0.25">
      <c r="A50" s="30" t="s">
        <v>23</v>
      </c>
      <c r="B50" s="14"/>
      <c r="C50" s="14"/>
      <c r="D50" s="180"/>
      <c r="E50" s="168">
        <f>(D50/F42)*1000</f>
        <v>0</v>
      </c>
      <c r="F50" s="182"/>
      <c r="G50" s="176"/>
      <c r="H50" s="193"/>
      <c r="I50" s="181">
        <f>(H50/G42)*1000</f>
        <v>0</v>
      </c>
      <c r="J50" s="206"/>
      <c r="K50" s="215"/>
      <c r="L50" s="211"/>
    </row>
    <row r="51" spans="1:12" x14ac:dyDescent="0.25">
      <c r="A51" s="30" t="s">
        <v>24</v>
      </c>
      <c r="B51" s="14"/>
      <c r="C51" s="14"/>
      <c r="D51" s="180"/>
      <c r="E51" s="168">
        <f>(D51/F42)*1000</f>
        <v>0</v>
      </c>
      <c r="F51" s="182"/>
      <c r="G51" s="176"/>
      <c r="H51" s="193"/>
      <c r="I51" s="181">
        <f>(H51/G42)*1000</f>
        <v>0</v>
      </c>
      <c r="J51" s="206"/>
      <c r="K51" s="215"/>
      <c r="L51" s="211"/>
    </row>
    <row r="52" spans="1:12" x14ac:dyDescent="0.25">
      <c r="A52" s="30" t="s">
        <v>57</v>
      </c>
      <c r="B52" s="14"/>
      <c r="C52" s="14"/>
      <c r="D52" s="180"/>
      <c r="E52" s="168">
        <f>(D52/F42)*1000</f>
        <v>0</v>
      </c>
      <c r="F52" s="182"/>
      <c r="G52" s="176"/>
      <c r="H52" s="193"/>
      <c r="I52" s="181">
        <f>(H52/G42)*1000</f>
        <v>0</v>
      </c>
      <c r="J52" s="206"/>
      <c r="K52" s="215"/>
      <c r="L52" s="211"/>
    </row>
    <row r="53" spans="1:12" x14ac:dyDescent="0.25">
      <c r="A53" s="30" t="s">
        <v>65</v>
      </c>
      <c r="B53" s="14"/>
      <c r="C53" s="14"/>
      <c r="D53" s="180"/>
      <c r="E53" s="168">
        <f>(D53/F42)*1000</f>
        <v>0</v>
      </c>
      <c r="F53" s="182"/>
      <c r="G53" s="189"/>
      <c r="H53" s="193"/>
      <c r="I53" s="181">
        <f>(H53/G42)*1000</f>
        <v>0</v>
      </c>
      <c r="J53" s="206"/>
      <c r="K53" s="216"/>
      <c r="L53" s="211"/>
    </row>
    <row r="54" spans="1:12" x14ac:dyDescent="0.25">
      <c r="A54" s="26" t="s">
        <v>161</v>
      </c>
      <c r="B54" s="14"/>
      <c r="C54" s="14" t="s">
        <v>110</v>
      </c>
      <c r="D54" s="178">
        <f>SUM(D55:D59)</f>
        <v>0</v>
      </c>
      <c r="E54" s="168">
        <f>(D54/F42)*1000</f>
        <v>0</v>
      </c>
      <c r="F54" s="183"/>
      <c r="G54" s="189"/>
      <c r="H54" s="192">
        <f>SUM(H55:H59)</f>
        <v>559</v>
      </c>
      <c r="I54" s="179">
        <f>(H54/G42)*1000</f>
        <v>5.8249796803034402</v>
      </c>
      <c r="J54" s="205"/>
      <c r="K54" s="213">
        <f>SUM(K55:K59)</f>
        <v>1156</v>
      </c>
      <c r="L54" s="210">
        <f>(K54/J42)*1000</f>
        <v>12.090532569133581</v>
      </c>
    </row>
    <row r="55" spans="1:12" x14ac:dyDescent="0.25">
      <c r="A55" s="30" t="s">
        <v>162</v>
      </c>
      <c r="B55" s="14"/>
      <c r="C55" s="14"/>
      <c r="D55" s="180"/>
      <c r="E55" s="168"/>
      <c r="F55" s="182"/>
      <c r="G55" s="189"/>
      <c r="H55" s="193"/>
      <c r="I55" s="181"/>
      <c r="J55" s="204"/>
      <c r="K55" s="215"/>
      <c r="L55" s="15"/>
    </row>
    <row r="56" spans="1:12" x14ac:dyDescent="0.25">
      <c r="A56" s="30" t="s">
        <v>25</v>
      </c>
      <c r="B56" s="14"/>
      <c r="C56" s="14"/>
      <c r="D56" s="180"/>
      <c r="E56" s="168"/>
      <c r="F56" s="182"/>
      <c r="G56" s="189"/>
      <c r="H56" s="193"/>
      <c r="I56" s="181"/>
      <c r="J56" s="204"/>
      <c r="K56" s="215"/>
      <c r="L56" s="15"/>
    </row>
    <row r="57" spans="1:12" x14ac:dyDescent="0.25">
      <c r="A57" s="30" t="s">
        <v>66</v>
      </c>
      <c r="B57" s="14"/>
      <c r="C57" s="14"/>
      <c r="D57" s="180"/>
      <c r="E57" s="168"/>
      <c r="F57" s="182"/>
      <c r="G57" s="189"/>
      <c r="H57" s="193">
        <v>227</v>
      </c>
      <c r="I57" s="181"/>
      <c r="J57" s="204"/>
      <c r="K57" s="214">
        <v>478</v>
      </c>
      <c r="L57" s="15"/>
    </row>
    <row r="58" spans="1:12" x14ac:dyDescent="0.25">
      <c r="A58" s="30" t="s">
        <v>163</v>
      </c>
      <c r="B58" s="14"/>
      <c r="C58" s="14"/>
      <c r="D58" s="180"/>
      <c r="E58" s="168"/>
      <c r="F58" s="182"/>
      <c r="G58" s="189"/>
      <c r="H58" s="193"/>
      <c r="I58" s="181"/>
      <c r="J58" s="204"/>
      <c r="K58" s="215"/>
      <c r="L58" s="15"/>
    </row>
    <row r="59" spans="1:12" x14ac:dyDescent="0.25">
      <c r="A59" s="30" t="s">
        <v>67</v>
      </c>
      <c r="B59" s="14"/>
      <c r="C59" s="14"/>
      <c r="D59" s="180"/>
      <c r="E59" s="168"/>
      <c r="F59" s="182"/>
      <c r="G59" s="189"/>
      <c r="H59" s="193">
        <v>332</v>
      </c>
      <c r="I59" s="181"/>
      <c r="J59" s="204"/>
      <c r="K59" s="215">
        <v>678</v>
      </c>
      <c r="L59" s="15"/>
    </row>
    <row r="60" spans="1:12" x14ac:dyDescent="0.25">
      <c r="A60" s="26" t="s">
        <v>26</v>
      </c>
      <c r="B60" s="14"/>
      <c r="C60" s="14" t="s">
        <v>110</v>
      </c>
      <c r="D60" s="178">
        <f>SUM(D61:D63)</f>
        <v>0</v>
      </c>
      <c r="E60" s="168">
        <f>(D60/F42)*1000</f>
        <v>0</v>
      </c>
      <c r="F60" s="184"/>
      <c r="G60" s="189"/>
      <c r="H60" s="192">
        <f>SUM(H61:H63)</f>
        <v>100</v>
      </c>
      <c r="I60" s="223">
        <f>(H60/G42)*1000</f>
        <v>1.0420357209845152</v>
      </c>
      <c r="J60" s="204"/>
      <c r="K60" s="192">
        <f>SUM(K61:K63)</f>
        <v>197</v>
      </c>
      <c r="L60" s="181">
        <f>(K60/J42)*1000</f>
        <v>2.0604108270928334</v>
      </c>
    </row>
    <row r="61" spans="1:12" x14ac:dyDescent="0.25">
      <c r="A61" s="35" t="s">
        <v>27</v>
      </c>
      <c r="B61" s="14"/>
      <c r="C61" s="14"/>
      <c r="D61" s="180"/>
      <c r="E61" s="168"/>
      <c r="F61" s="185"/>
      <c r="G61" s="189"/>
      <c r="H61" s="193">
        <v>100</v>
      </c>
      <c r="I61" s="181"/>
      <c r="J61" s="204"/>
      <c r="K61" s="215">
        <v>197</v>
      </c>
      <c r="L61" s="15"/>
    </row>
    <row r="62" spans="1:12" x14ac:dyDescent="0.25">
      <c r="A62" s="35" t="s">
        <v>58</v>
      </c>
      <c r="B62" s="14"/>
      <c r="C62" s="14"/>
      <c r="D62" s="180"/>
      <c r="E62" s="168"/>
      <c r="F62" s="185"/>
      <c r="G62" s="189"/>
      <c r="H62" s="193"/>
      <c r="I62" s="181"/>
      <c r="J62" s="204"/>
      <c r="K62" s="215"/>
      <c r="L62" s="15"/>
    </row>
    <row r="63" spans="1:12" ht="15.75" thickBot="1" x14ac:dyDescent="0.3">
      <c r="A63" s="126" t="s">
        <v>59</v>
      </c>
      <c r="B63" s="17"/>
      <c r="C63" s="17"/>
      <c r="D63" s="186"/>
      <c r="E63" s="195"/>
      <c r="F63" s="187"/>
      <c r="G63" s="202"/>
      <c r="H63" s="194"/>
      <c r="I63" s="203"/>
      <c r="J63" s="202"/>
      <c r="K63" s="217"/>
      <c r="L63" s="18"/>
    </row>
    <row r="64" spans="1:12" x14ac:dyDescent="0.25">
      <c r="A64" s="148"/>
      <c r="B64" s="14"/>
      <c r="C64" s="14"/>
      <c r="D64" s="31"/>
      <c r="E64" s="9"/>
      <c r="F64" s="9"/>
      <c r="G64" s="129"/>
      <c r="H64" s="39"/>
      <c r="I64" s="9"/>
      <c r="J64" s="9"/>
    </row>
    <row r="65" spans="1:11" ht="15.75" thickBot="1" x14ac:dyDescent="0.3">
      <c r="A65" s="35"/>
      <c r="B65" s="14"/>
      <c r="C65" s="14"/>
      <c r="D65" s="31"/>
      <c r="E65" s="9"/>
      <c r="F65" s="9"/>
      <c r="G65" s="129"/>
      <c r="H65" s="9"/>
      <c r="I65" s="9"/>
      <c r="J65" s="9"/>
    </row>
    <row r="66" spans="1:11" x14ac:dyDescent="0.25">
      <c r="A66" s="284" t="s">
        <v>68</v>
      </c>
      <c r="B66" s="130" t="s">
        <v>2</v>
      </c>
      <c r="C66" s="130" t="s">
        <v>3</v>
      </c>
      <c r="D66" s="307"/>
      <c r="E66" s="9"/>
      <c r="F66" s="9"/>
      <c r="G66" s="129"/>
      <c r="H66" s="9"/>
      <c r="I66" s="9"/>
      <c r="J66" s="9"/>
    </row>
    <row r="67" spans="1:11" x14ac:dyDescent="0.25">
      <c r="A67" s="13"/>
      <c r="B67" s="14" t="s">
        <v>110</v>
      </c>
      <c r="C67" s="14"/>
      <c r="D67" s="308" t="s">
        <v>200</v>
      </c>
      <c r="E67" s="9"/>
      <c r="F67" s="9"/>
      <c r="G67" s="129"/>
      <c r="H67" s="9"/>
      <c r="I67" s="9"/>
      <c r="J67" s="9"/>
    </row>
    <row r="68" spans="1:11" x14ac:dyDescent="0.25">
      <c r="A68" s="26" t="s">
        <v>69</v>
      </c>
      <c r="B68" s="11" t="s">
        <v>2</v>
      </c>
      <c r="C68" s="11" t="s">
        <v>3</v>
      </c>
      <c r="D68" s="15"/>
      <c r="E68" s="9"/>
      <c r="F68" s="9"/>
      <c r="G68" s="129"/>
      <c r="H68" s="9"/>
      <c r="I68" s="9"/>
      <c r="J68" s="9"/>
    </row>
    <row r="69" spans="1:11" ht="15.75" thickBot="1" x14ac:dyDescent="0.3">
      <c r="A69" s="16"/>
      <c r="B69" s="17"/>
      <c r="C69" s="17" t="s">
        <v>110</v>
      </c>
      <c r="D69" s="44"/>
      <c r="E69" s="9"/>
      <c r="F69" s="9"/>
      <c r="G69" s="129"/>
      <c r="H69" s="9"/>
      <c r="I69" s="9"/>
      <c r="J69" s="9"/>
    </row>
    <row r="70" spans="1:11" ht="15.75" thickBot="1" x14ac:dyDescent="0.3">
      <c r="A70" s="13"/>
      <c r="B70" s="14"/>
      <c r="C70" s="14"/>
      <c r="D70" s="9"/>
      <c r="E70" s="9"/>
      <c r="F70" s="9"/>
      <c r="G70" s="129"/>
      <c r="H70" s="9"/>
      <c r="I70" s="9"/>
      <c r="J70" s="9"/>
    </row>
    <row r="71" spans="1:11" x14ac:dyDescent="0.25">
      <c r="A71" s="284" t="s">
        <v>210</v>
      </c>
      <c r="B71" s="230"/>
      <c r="C71" s="231"/>
      <c r="D71" s="224" t="s">
        <v>116</v>
      </c>
      <c r="E71" s="81" t="s">
        <v>28</v>
      </c>
      <c r="F71" s="131" t="s">
        <v>80</v>
      </c>
      <c r="G71" s="9"/>
      <c r="H71" s="9"/>
      <c r="I71" s="9"/>
      <c r="J71" s="9"/>
      <c r="K71" s="9"/>
    </row>
    <row r="72" spans="1:11" x14ac:dyDescent="0.25">
      <c r="A72" s="13" t="s">
        <v>29</v>
      </c>
      <c r="B72" s="232"/>
      <c r="C72" s="15"/>
      <c r="D72" s="225">
        <f>SUM(D73:D78)</f>
        <v>2057</v>
      </c>
      <c r="E72" s="78">
        <f>(F72/D72)</f>
        <v>46.891589693728733</v>
      </c>
      <c r="F72" s="74">
        <v>96456</v>
      </c>
      <c r="G72" s="9"/>
      <c r="H72" s="9"/>
      <c r="I72" s="9"/>
      <c r="J72" s="9"/>
    </row>
    <row r="73" spans="1:11" x14ac:dyDescent="0.25">
      <c r="A73" s="13" t="s">
        <v>114</v>
      </c>
      <c r="B73" s="232"/>
      <c r="C73" s="15"/>
      <c r="D73" s="226">
        <v>2</v>
      </c>
      <c r="E73" s="78">
        <f>(F72/D73)</f>
        <v>48228</v>
      </c>
      <c r="F73" s="74"/>
      <c r="G73" s="9"/>
      <c r="H73" s="9"/>
      <c r="I73" s="9"/>
      <c r="J73" s="9"/>
    </row>
    <row r="74" spans="1:11" x14ac:dyDescent="0.25">
      <c r="A74" s="13" t="s">
        <v>71</v>
      </c>
      <c r="B74" s="232" t="s">
        <v>84</v>
      </c>
      <c r="C74" s="15"/>
      <c r="D74" s="225">
        <v>350</v>
      </c>
      <c r="E74" s="40">
        <f>(F72/D74)</f>
        <v>275.58857142857141</v>
      </c>
      <c r="F74" s="74"/>
      <c r="G74" s="9"/>
      <c r="H74" s="9"/>
      <c r="I74" s="9"/>
      <c r="J74" s="9"/>
    </row>
    <row r="75" spans="1:11" x14ac:dyDescent="0.25">
      <c r="A75" s="13" t="s">
        <v>72</v>
      </c>
      <c r="B75" s="232" t="s">
        <v>84</v>
      </c>
      <c r="C75" s="15"/>
      <c r="D75" s="229">
        <v>565</v>
      </c>
      <c r="E75" s="78">
        <f>(F72/D75)</f>
        <v>170.71858407079645</v>
      </c>
      <c r="F75" s="74"/>
      <c r="G75" s="9"/>
      <c r="H75" s="150"/>
      <c r="I75" s="9"/>
      <c r="J75" s="9"/>
    </row>
    <row r="76" spans="1:11" x14ac:dyDescent="0.25">
      <c r="A76" s="13" t="s">
        <v>76</v>
      </c>
      <c r="B76" s="232" t="s">
        <v>84</v>
      </c>
      <c r="C76" s="15"/>
      <c r="D76" s="225">
        <v>382</v>
      </c>
      <c r="E76" s="78">
        <f>(F72/D76)</f>
        <v>252.50261780104711</v>
      </c>
      <c r="F76" s="293"/>
      <c r="G76" s="9"/>
      <c r="H76" s="9"/>
      <c r="I76" s="9"/>
      <c r="J76" s="9"/>
    </row>
    <row r="77" spans="1:11" x14ac:dyDescent="0.25">
      <c r="A77" s="13" t="s">
        <v>73</v>
      </c>
      <c r="B77" s="232" t="s">
        <v>84</v>
      </c>
      <c r="C77" s="15"/>
      <c r="D77" s="225">
        <v>720</v>
      </c>
      <c r="E77" s="78">
        <f>(F72/D77)</f>
        <v>133.96666666666667</v>
      </c>
      <c r="F77" s="294"/>
      <c r="G77" s="9"/>
      <c r="H77" s="9"/>
      <c r="I77" s="9"/>
      <c r="J77" s="9"/>
    </row>
    <row r="78" spans="1:11" ht="15.75" thickBot="1" x14ac:dyDescent="0.3">
      <c r="A78" s="16" t="s">
        <v>204</v>
      </c>
      <c r="B78" s="233" t="s">
        <v>84</v>
      </c>
      <c r="C78" s="18"/>
      <c r="D78" s="227">
        <v>38</v>
      </c>
      <c r="E78" s="228">
        <f>(F72/D78)</f>
        <v>2538.3157894736842</v>
      </c>
      <c r="F78" s="44"/>
      <c r="G78" s="9"/>
      <c r="H78" s="9"/>
      <c r="I78" s="9"/>
      <c r="J78" s="9"/>
    </row>
    <row r="79" spans="1:11" ht="15.75" thickBot="1" x14ac:dyDescent="0.3">
      <c r="A79" s="13"/>
      <c r="B79" s="14"/>
      <c r="C79" s="14"/>
      <c r="D79" s="118"/>
      <c r="E79" s="28"/>
      <c r="F79" s="9"/>
      <c r="G79" s="9"/>
      <c r="H79" s="9"/>
      <c r="I79" s="9"/>
      <c r="J79" s="9"/>
    </row>
    <row r="80" spans="1:11" x14ac:dyDescent="0.25">
      <c r="A80" s="311" t="s">
        <v>224</v>
      </c>
      <c r="B80" s="71"/>
      <c r="C80" s="71" t="s">
        <v>84</v>
      </c>
      <c r="D80" s="309"/>
      <c r="E80" s="28"/>
      <c r="F80" s="9"/>
      <c r="G80" s="9"/>
      <c r="H80" s="9"/>
      <c r="I80" s="9"/>
      <c r="J80" s="9"/>
    </row>
    <row r="81" spans="1:10" x14ac:dyDescent="0.25">
      <c r="A81" s="26" t="s">
        <v>223</v>
      </c>
      <c r="B81" s="11" t="s">
        <v>84</v>
      </c>
      <c r="C81" s="11"/>
      <c r="D81" s="74"/>
      <c r="E81" s="9"/>
      <c r="F81" s="9"/>
      <c r="G81" s="9"/>
      <c r="H81" s="138" t="s">
        <v>208</v>
      </c>
      <c r="I81" s="9"/>
      <c r="J81" s="9"/>
    </row>
    <row r="82" spans="1:10" x14ac:dyDescent="0.25">
      <c r="A82" s="26" t="s">
        <v>74</v>
      </c>
      <c r="B82" s="11"/>
      <c r="C82" s="11" t="s">
        <v>110</v>
      </c>
      <c r="D82" s="7"/>
      <c r="E82" s="9"/>
      <c r="F82" s="9"/>
      <c r="G82" s="9"/>
      <c r="H82" s="138"/>
      <c r="I82" s="9"/>
      <c r="J82" s="9"/>
    </row>
    <row r="83" spans="1:10" x14ac:dyDescent="0.25">
      <c r="A83" s="13"/>
      <c r="B83" s="14"/>
      <c r="C83" s="14"/>
      <c r="D83" s="7"/>
      <c r="E83" s="9"/>
      <c r="F83" s="9"/>
      <c r="G83" s="9"/>
      <c r="H83" s="9"/>
      <c r="I83" s="9"/>
      <c r="J83" s="9"/>
    </row>
    <row r="84" spans="1:10" x14ac:dyDescent="0.25">
      <c r="A84" s="26" t="s">
        <v>75</v>
      </c>
      <c r="B84" s="14" t="s">
        <v>110</v>
      </c>
      <c r="C84" s="14"/>
      <c r="D84" s="310">
        <f>(H96/D85)</f>
        <v>32152</v>
      </c>
      <c r="E84" s="41"/>
      <c r="F84" s="41"/>
      <c r="G84" s="9"/>
      <c r="H84" s="9"/>
      <c r="I84" s="9"/>
      <c r="J84" s="9"/>
    </row>
    <row r="85" spans="1:10" x14ac:dyDescent="0.25">
      <c r="A85" s="13" t="s">
        <v>56</v>
      </c>
      <c r="B85" s="11"/>
      <c r="C85" s="14" t="s">
        <v>198</v>
      </c>
      <c r="D85" s="15">
        <v>3</v>
      </c>
      <c r="E85" s="9"/>
      <c r="F85" s="9"/>
      <c r="G85" s="9"/>
      <c r="H85" s="9"/>
      <c r="I85" s="9"/>
      <c r="J85" s="9"/>
    </row>
    <row r="86" spans="1:10" ht="15.75" thickBot="1" x14ac:dyDescent="0.3">
      <c r="A86" s="42" t="s">
        <v>199</v>
      </c>
      <c r="B86" s="17"/>
      <c r="C86" s="17" t="s">
        <v>110</v>
      </c>
      <c r="D86" s="44"/>
      <c r="E86" s="9"/>
      <c r="F86" s="9"/>
      <c r="G86" s="9"/>
      <c r="H86" s="9"/>
      <c r="I86" s="9"/>
      <c r="J86" s="9"/>
    </row>
    <row r="87" spans="1:10" ht="15.75" thickBot="1" x14ac:dyDescent="0.3">
      <c r="A87" s="26"/>
      <c r="B87" s="14"/>
      <c r="C87" s="14"/>
      <c r="D87" s="9"/>
      <c r="E87" s="9"/>
      <c r="F87" s="9"/>
      <c r="G87" s="9"/>
      <c r="H87" s="9"/>
      <c r="I87" s="9"/>
      <c r="J87" s="9"/>
    </row>
    <row r="88" spans="1:10" x14ac:dyDescent="0.25">
      <c r="A88" s="10" t="s">
        <v>196</v>
      </c>
      <c r="B88" s="71"/>
      <c r="C88" s="71"/>
      <c r="D88" s="3"/>
      <c r="E88" s="4"/>
      <c r="F88" s="9"/>
      <c r="G88" s="9"/>
      <c r="H88" s="152"/>
    </row>
    <row r="89" spans="1:10" x14ac:dyDescent="0.25">
      <c r="A89" s="8"/>
      <c r="B89" s="11" t="s">
        <v>2</v>
      </c>
      <c r="C89" s="11" t="s">
        <v>3</v>
      </c>
      <c r="D89" s="24" t="s">
        <v>17</v>
      </c>
      <c r="E89" s="12" t="s">
        <v>30</v>
      </c>
      <c r="F89" s="9"/>
      <c r="G89" s="9"/>
      <c r="H89" s="58"/>
    </row>
    <row r="90" spans="1:10" x14ac:dyDescent="0.25">
      <c r="A90" s="30" t="s">
        <v>31</v>
      </c>
      <c r="B90" s="14"/>
      <c r="C90" s="14" t="s">
        <v>110</v>
      </c>
      <c r="D90" s="38"/>
      <c r="E90" s="312">
        <f>(D90/182143)</f>
        <v>0</v>
      </c>
      <c r="F90" s="45"/>
      <c r="G90" s="9"/>
    </row>
    <row r="91" spans="1:10" x14ac:dyDescent="0.25">
      <c r="A91" s="30" t="s">
        <v>32</v>
      </c>
      <c r="B91" s="9"/>
      <c r="C91" s="14" t="s">
        <v>110</v>
      </c>
      <c r="D91" s="41"/>
      <c r="E91" s="15"/>
      <c r="F91" s="9"/>
      <c r="G91" s="9"/>
    </row>
    <row r="92" spans="1:10" x14ac:dyDescent="0.25">
      <c r="A92" s="30" t="s">
        <v>33</v>
      </c>
      <c r="B92" s="14"/>
      <c r="C92" s="14" t="s">
        <v>110</v>
      </c>
      <c r="D92" s="38"/>
      <c r="E92" s="313">
        <f>(D92/204621)</f>
        <v>0</v>
      </c>
      <c r="F92" s="45"/>
      <c r="G92" s="9"/>
    </row>
    <row r="93" spans="1:10" ht="15.75" thickBot="1" x14ac:dyDescent="0.3">
      <c r="A93" s="47" t="s">
        <v>34</v>
      </c>
      <c r="B93" s="17"/>
      <c r="C93" s="17" t="s">
        <v>110</v>
      </c>
      <c r="D93" s="88"/>
      <c r="E93" s="314"/>
      <c r="F93" s="9"/>
      <c r="G93" s="9"/>
    </row>
    <row r="94" spans="1:10" ht="15.75" thickBot="1" x14ac:dyDescent="0.3">
      <c r="A94" s="46"/>
      <c r="B94" s="14"/>
      <c r="C94" s="14"/>
      <c r="D94" s="41"/>
      <c r="E94" s="9"/>
      <c r="F94" s="9"/>
      <c r="G94" s="9"/>
    </row>
    <row r="95" spans="1:10" ht="15.75" thickBot="1" x14ac:dyDescent="0.3">
      <c r="A95" s="46"/>
      <c r="B95" s="14"/>
      <c r="C95" s="14"/>
      <c r="D95" s="90"/>
      <c r="E95" s="91">
        <v>2015</v>
      </c>
      <c r="F95" s="91"/>
      <c r="G95" s="91">
        <v>2016</v>
      </c>
      <c r="H95" s="91">
        <v>2017</v>
      </c>
      <c r="I95" s="92"/>
    </row>
    <row r="96" spans="1:10" ht="15.75" thickBot="1" x14ac:dyDescent="0.3">
      <c r="A96" s="49"/>
      <c r="D96" s="93" t="s">
        <v>35</v>
      </c>
      <c r="E96" s="94">
        <v>95612</v>
      </c>
      <c r="F96" s="94"/>
      <c r="G96" s="95">
        <v>95966</v>
      </c>
      <c r="H96" s="96">
        <v>96456</v>
      </c>
      <c r="I96" s="97"/>
    </row>
    <row r="97" spans="1:11" ht="15.75" thickBot="1" x14ac:dyDescent="0.3">
      <c r="A97" s="10" t="s">
        <v>36</v>
      </c>
      <c r="B97" s="3"/>
      <c r="C97" s="3"/>
      <c r="D97" s="8"/>
      <c r="E97" s="9"/>
      <c r="F97" s="9"/>
      <c r="G97" s="7"/>
      <c r="H97" s="101"/>
      <c r="I97" s="7"/>
    </row>
    <row r="98" spans="1:11" ht="15.75" thickBot="1" x14ac:dyDescent="0.3">
      <c r="A98" s="50"/>
      <c r="B98" s="108" t="s">
        <v>2</v>
      </c>
      <c r="C98" s="91" t="s">
        <v>3</v>
      </c>
      <c r="D98" s="108" t="s">
        <v>37</v>
      </c>
      <c r="E98" s="91" t="s">
        <v>38</v>
      </c>
      <c r="F98" s="92" t="s">
        <v>39</v>
      </c>
      <c r="G98" s="92" t="s">
        <v>40</v>
      </c>
      <c r="H98" s="109" t="s">
        <v>55</v>
      </c>
      <c r="I98" s="110" t="s">
        <v>79</v>
      </c>
    </row>
    <row r="99" spans="1:11" x14ac:dyDescent="0.25">
      <c r="A99" s="26" t="s">
        <v>41</v>
      </c>
      <c r="B99" s="14"/>
      <c r="C99" s="9"/>
      <c r="D99" s="98">
        <f>SUM(D100:D102)</f>
        <v>6851000</v>
      </c>
      <c r="E99" s="60">
        <f>SUM(E100:E102)</f>
        <v>6812449</v>
      </c>
      <c r="F99" s="51">
        <f>(D99/E96)</f>
        <v>71.654185667071076</v>
      </c>
      <c r="G99" s="61">
        <f>(E99/G96)</f>
        <v>70.988152053852403</v>
      </c>
      <c r="H99" s="102">
        <f>(I99/H96)</f>
        <v>0</v>
      </c>
      <c r="I99" s="77">
        <f>SUM(I100:I102)</f>
        <v>0</v>
      </c>
      <c r="J99" s="24"/>
      <c r="K99" s="9"/>
    </row>
    <row r="100" spans="1:11" x14ac:dyDescent="0.25">
      <c r="A100" s="50" t="s">
        <v>42</v>
      </c>
      <c r="B100" s="14"/>
      <c r="C100" s="9"/>
      <c r="D100" s="99">
        <v>3991000</v>
      </c>
      <c r="E100" s="38">
        <v>3823929</v>
      </c>
      <c r="F100" s="65">
        <f>(D100/E96)</f>
        <v>41.741622390494918</v>
      </c>
      <c r="G100" s="76">
        <f>(E100/G96)</f>
        <v>39.846706125085966</v>
      </c>
      <c r="H100" s="76">
        <f>(I100/H96)</f>
        <v>0</v>
      </c>
      <c r="I100" s="74"/>
    </row>
    <row r="101" spans="1:11" x14ac:dyDescent="0.25">
      <c r="A101" s="50" t="s">
        <v>43</v>
      </c>
      <c r="B101" s="14"/>
      <c r="C101" s="9"/>
      <c r="D101" s="99">
        <v>2860000</v>
      </c>
      <c r="E101" s="38">
        <v>2988520</v>
      </c>
      <c r="F101" s="65">
        <f>(D101/E96)</f>
        <v>29.912563276576162</v>
      </c>
      <c r="G101" s="76">
        <f>(E101/G96)</f>
        <v>31.141445928766437</v>
      </c>
      <c r="H101" s="103">
        <f>(I101/H96)</f>
        <v>0</v>
      </c>
      <c r="I101" s="74"/>
    </row>
    <row r="102" spans="1:11" x14ac:dyDescent="0.25">
      <c r="A102" s="50" t="s">
        <v>44</v>
      </c>
      <c r="B102" s="14"/>
      <c r="C102" s="9"/>
      <c r="D102" s="99"/>
      <c r="E102" s="38"/>
      <c r="F102" s="65">
        <f>(D102/E96)</f>
        <v>0</v>
      </c>
      <c r="G102" s="76">
        <f>(E102/G96)</f>
        <v>0</v>
      </c>
      <c r="H102" s="111">
        <f>(I102/H96)</f>
        <v>0</v>
      </c>
      <c r="I102" s="74"/>
    </row>
    <row r="103" spans="1:11" x14ac:dyDescent="0.25">
      <c r="A103" s="26" t="s">
        <v>45</v>
      </c>
      <c r="B103" s="14"/>
      <c r="C103" s="9"/>
      <c r="D103" s="98">
        <f>SUM(D104:D105)</f>
        <v>6525000</v>
      </c>
      <c r="E103" s="60">
        <f>SUM(E104:E105)</f>
        <v>6600000</v>
      </c>
      <c r="F103" s="51">
        <f>(D103/E96)</f>
        <v>68.244571811069747</v>
      </c>
      <c r="G103" s="61">
        <f>(E103/G96)</f>
        <v>68.77435758497802</v>
      </c>
      <c r="H103" s="102">
        <f>(I103/H96)</f>
        <v>0</v>
      </c>
      <c r="I103" s="75">
        <f>SUM(I104:I105)</f>
        <v>0</v>
      </c>
    </row>
    <row r="104" spans="1:11" x14ac:dyDescent="0.25">
      <c r="A104" s="50" t="s">
        <v>46</v>
      </c>
      <c r="B104" s="14"/>
      <c r="C104" s="9"/>
      <c r="D104" s="99">
        <v>6200000</v>
      </c>
      <c r="E104" s="38">
        <v>6300000</v>
      </c>
      <c r="F104" s="52">
        <f>(D104/E96)</f>
        <v>64.84541689327699</v>
      </c>
      <c r="G104" s="114">
        <f>(E104/G96)</f>
        <v>65.648250422024461</v>
      </c>
      <c r="H104" s="111">
        <f>(I104/H96)</f>
        <v>0</v>
      </c>
      <c r="I104" s="74"/>
    </row>
    <row r="105" spans="1:11" x14ac:dyDescent="0.25">
      <c r="A105" s="50" t="s">
        <v>47</v>
      </c>
      <c r="B105" s="14"/>
      <c r="C105" s="9"/>
      <c r="D105" s="105">
        <v>325000</v>
      </c>
      <c r="E105" s="113">
        <v>300000</v>
      </c>
      <c r="F105" s="106">
        <f>(D105/E96)</f>
        <v>3.3991549177927456</v>
      </c>
      <c r="G105" s="115">
        <f>(E105/G96)</f>
        <v>3.126107162953546</v>
      </c>
      <c r="H105" s="112">
        <f>(I105/H96)</f>
        <v>0</v>
      </c>
      <c r="I105" s="107"/>
    </row>
    <row r="106" spans="1:11" x14ac:dyDescent="0.25">
      <c r="A106" s="26" t="s">
        <v>48</v>
      </c>
      <c r="B106" s="14"/>
      <c r="C106" s="9"/>
      <c r="D106" s="99">
        <v>57739000</v>
      </c>
      <c r="E106" s="53"/>
      <c r="F106" s="53">
        <f>(D106/E96)</f>
        <v>603.88863322595489</v>
      </c>
      <c r="G106" s="7"/>
      <c r="H106" s="103"/>
      <c r="I106" s="7"/>
    </row>
    <row r="107" spans="1:11" x14ac:dyDescent="0.25">
      <c r="A107" s="26" t="s">
        <v>49</v>
      </c>
      <c r="B107" s="14"/>
      <c r="C107" s="9"/>
      <c r="D107" s="99">
        <v>9614000</v>
      </c>
      <c r="E107" s="38">
        <v>7466647</v>
      </c>
      <c r="F107" s="52">
        <f>(D107/E96)</f>
        <v>100.55223193741371</v>
      </c>
      <c r="G107" s="114">
        <f>(E107/G96)</f>
        <v>77.805128899818683</v>
      </c>
      <c r="H107" s="103"/>
      <c r="I107" s="7"/>
    </row>
    <row r="108" spans="1:11" x14ac:dyDescent="0.25">
      <c r="A108" s="26" t="s">
        <v>50</v>
      </c>
      <c r="B108" s="14"/>
      <c r="C108" s="9"/>
      <c r="D108" s="8"/>
      <c r="E108" s="53"/>
      <c r="F108" s="52">
        <v>938.03</v>
      </c>
      <c r="G108" s="7"/>
      <c r="H108" s="103"/>
      <c r="I108" s="7"/>
    </row>
    <row r="109" spans="1:11" x14ac:dyDescent="0.25">
      <c r="A109" s="26" t="s">
        <v>51</v>
      </c>
      <c r="B109" s="14"/>
      <c r="C109" s="9"/>
      <c r="D109" s="8"/>
      <c r="E109" s="53"/>
      <c r="F109" s="52">
        <v>103.09</v>
      </c>
      <c r="G109" s="54"/>
      <c r="H109" s="103"/>
      <c r="I109" s="7"/>
    </row>
    <row r="110" spans="1:11" x14ac:dyDescent="0.25">
      <c r="A110" s="26" t="s">
        <v>218</v>
      </c>
      <c r="B110" s="14"/>
      <c r="C110" s="9"/>
      <c r="D110" s="262">
        <v>0.59</v>
      </c>
      <c r="E110" s="53"/>
      <c r="F110" s="52"/>
      <c r="G110" s="54"/>
      <c r="H110" s="103"/>
      <c r="I110" s="7"/>
    </row>
    <row r="111" spans="1:11" ht="15.75" thickBot="1" x14ac:dyDescent="0.3">
      <c r="A111" s="42" t="s">
        <v>217</v>
      </c>
      <c r="B111" s="17"/>
      <c r="C111" s="43"/>
      <c r="D111" s="100">
        <v>70016000</v>
      </c>
      <c r="E111" s="55">
        <v>67411671</v>
      </c>
      <c r="F111" s="55">
        <f>(D111/E96)</f>
        <v>732.29301761285194</v>
      </c>
      <c r="G111" s="234">
        <f>(E111/G96)</f>
        <v>702.45369193255942</v>
      </c>
      <c r="H111" s="104"/>
      <c r="I111" s="44"/>
    </row>
    <row r="112" spans="1:11" x14ac:dyDescent="0.25">
      <c r="A112" s="80" t="s">
        <v>209</v>
      </c>
    </row>
    <row r="113" spans="1:7" ht="15.75" thickBot="1" x14ac:dyDescent="0.3">
      <c r="A113" s="79"/>
    </row>
    <row r="114" spans="1:7" x14ac:dyDescent="0.25">
      <c r="A114" s="263" t="s">
        <v>164</v>
      </c>
      <c r="B114" s="264" t="s">
        <v>2</v>
      </c>
      <c r="C114" s="265" t="s">
        <v>3</v>
      </c>
    </row>
    <row r="115" spans="1:7" x14ac:dyDescent="0.25">
      <c r="A115" s="238" t="s">
        <v>181</v>
      </c>
      <c r="B115" s="155" t="s">
        <v>110</v>
      </c>
      <c r="C115" s="266"/>
    </row>
    <row r="116" spans="1:7" x14ac:dyDescent="0.25">
      <c r="A116" s="238" t="s">
        <v>182</v>
      </c>
      <c r="B116" s="155" t="s">
        <v>110</v>
      </c>
      <c r="C116" s="266"/>
    </row>
    <row r="117" spans="1:7" x14ac:dyDescent="0.25">
      <c r="A117" s="238" t="s">
        <v>183</v>
      </c>
      <c r="B117" s="155" t="s">
        <v>110</v>
      </c>
      <c r="C117" s="266"/>
      <c r="D117" s="58" t="s">
        <v>202</v>
      </c>
      <c r="G117" s="58" t="s">
        <v>203</v>
      </c>
    </row>
    <row r="118" spans="1:7" x14ac:dyDescent="0.25">
      <c r="A118" s="238" t="s">
        <v>184</v>
      </c>
      <c r="B118" s="155"/>
      <c r="C118" s="266" t="s">
        <v>110</v>
      </c>
      <c r="D118" s="58"/>
    </row>
    <row r="119" spans="1:7" ht="15.75" thickBot="1" x14ac:dyDescent="0.3">
      <c r="A119" s="271" t="s">
        <v>185</v>
      </c>
      <c r="B119" s="268" t="s">
        <v>110</v>
      </c>
      <c r="C119" s="269"/>
      <c r="D119" s="58" t="s">
        <v>201</v>
      </c>
    </row>
    <row r="120" spans="1:7" x14ac:dyDescent="0.25">
      <c r="A120" s="57" t="s">
        <v>52</v>
      </c>
    </row>
    <row r="122" spans="1:7" x14ac:dyDescent="0.25">
      <c r="A122" s="58" t="s">
        <v>206</v>
      </c>
    </row>
    <row r="124" spans="1:7" ht="15.75" thickBot="1" x14ac:dyDescent="0.3"/>
    <row r="125" spans="1:7" ht="15.75" thickBot="1" x14ac:dyDescent="0.3">
      <c r="A125" s="320" t="s">
        <v>207</v>
      </c>
      <c r="B125" s="4"/>
    </row>
    <row r="126" spans="1:7" ht="15.75" thickBot="1" x14ac:dyDescent="0.3">
      <c r="A126" s="322" t="s">
        <v>232</v>
      </c>
      <c r="B126" s="324">
        <f>(21/64)</f>
        <v>0.328125</v>
      </c>
    </row>
  </sheetData>
  <hyperlinks>
    <hyperlink ref="M40" r:id="rId1" xr:uid="{00000000-0004-0000-0500-000000000000}"/>
    <hyperlink ref="G117" r:id="rId2" xr:uid="{00000000-0004-0000-0500-000001000000}"/>
    <hyperlink ref="M41" r:id="rId3" xr:uid="{00000000-0004-0000-0500-000002000000}"/>
    <hyperlink ref="A122" r:id="rId4" xr:uid="{00000000-0004-0000-0500-000003000000}"/>
    <hyperlink ref="H81" r:id="rId5" xr:uid="{00000000-0004-0000-0500-000004000000}"/>
    <hyperlink ref="D20" r:id="rId6" xr:uid="{00000000-0004-0000-0500-000005000000}"/>
    <hyperlink ref="D19" r:id="rId7" xr:uid="{00000000-0004-0000-0500-000006000000}"/>
    <hyperlink ref="D32" r:id="rId8" xr:uid="{00000000-0004-0000-0500-000007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6C75E247D734042AAFB02E81AC6185C" ma:contentTypeVersion="13" ma:contentTypeDescription="Crear nuevo documento." ma:contentTypeScope="" ma:versionID="ff0cd261a83a592fef80ebcfcb4f28c0">
  <xsd:schema xmlns:xsd="http://www.w3.org/2001/XMLSchema" xmlns:xs="http://www.w3.org/2001/XMLSchema" xmlns:p="http://schemas.microsoft.com/office/2006/metadata/properties" xmlns:ns2="388868a8-bc35-43a1-be1f-aafcd1c5be2f" xmlns:ns3="35ea7e7c-f645-46e7-91d3-470368940739" targetNamespace="http://schemas.microsoft.com/office/2006/metadata/properties" ma:root="true" ma:fieldsID="bf3c3da6b390690e079e8c29173210b8" ns2:_="" ns3:_="">
    <xsd:import namespace="388868a8-bc35-43a1-be1f-aafcd1c5be2f"/>
    <xsd:import namespace="35ea7e7c-f645-46e7-91d3-4703689407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8868a8-bc35-43a1-be1f-aafcd1c5be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ea7e7c-f645-46e7-91d3-47036894073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9BF672-858B-4E95-BFC2-3C6B090217DD}"/>
</file>

<file path=customXml/itemProps2.xml><?xml version="1.0" encoding="utf-8"?>
<ds:datastoreItem xmlns:ds="http://schemas.openxmlformats.org/officeDocument/2006/customXml" ds:itemID="{12F1A941-3CE3-46BB-B40F-BA2598EB3743}"/>
</file>

<file path=customXml/itemProps3.xml><?xml version="1.0" encoding="utf-8"?>
<ds:datastoreItem xmlns:ds="http://schemas.openxmlformats.org/officeDocument/2006/customXml" ds:itemID="{419845BE-252C-49B4-8C20-74738A4218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VIGO</vt:lpstr>
      <vt:lpstr>LA CORUÑA</vt:lpstr>
      <vt:lpstr>ORENSE</vt:lpstr>
      <vt:lpstr>LUGO</vt:lpstr>
      <vt:lpstr>PONTEVEDRA</vt:lpstr>
      <vt:lpstr>SANTIAGO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rodriguez</dc:creator>
  <cp:lastModifiedBy>alejandro rodriguez</cp:lastModifiedBy>
  <cp:lastPrinted>2018-09-06T10:44:46Z</cp:lastPrinted>
  <dcterms:created xsi:type="dcterms:W3CDTF">2018-08-27T15:45:23Z</dcterms:created>
  <dcterms:modified xsi:type="dcterms:W3CDTF">2019-06-28T18:29:07Z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0x01010056C75E247D734042AAFB02E81AC6185C</vt:lpwstr>
  </property>
</Properties>
</file>