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3"/>
  <workbookPr filterPrivacy="1" defaultThemeVersion="124226"/>
  <xr:revisionPtr revIDLastSave="0" documentId="11_8F02D592652430F13EF1E98AD37C5B80D21F3DE9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7" i="1" l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<sst xmlns="http://schemas.openxmlformats.org/spreadsheetml/2006/main" count="25" uniqueCount="25">
  <si>
    <t>IND TRAS</t>
  </si>
  <si>
    <t>DUMMY CCAA</t>
  </si>
  <si>
    <t>POBMIL</t>
  </si>
  <si>
    <t>POB &gt; 65</t>
  </si>
  <si>
    <t>NIV EDUC</t>
  </si>
  <si>
    <t>% IMPRO</t>
  </si>
  <si>
    <t>CAP PROV</t>
  </si>
  <si>
    <t>AYTO. TUR MIL</t>
  </si>
  <si>
    <t>AYTO.COST</t>
  </si>
  <si>
    <t>5º CONT</t>
  </si>
  <si>
    <t>IDEO</t>
  </si>
  <si>
    <t>IDEO COIN</t>
  </si>
  <si>
    <t>PARO</t>
  </si>
  <si>
    <t>RB MED MIL</t>
  </si>
  <si>
    <t>DEU HAB MIL</t>
  </si>
  <si>
    <t>GASTO/H EUROS</t>
  </si>
  <si>
    <t>% PTO.GASTOS</t>
  </si>
  <si>
    <t>TAS BASURA</t>
  </si>
  <si>
    <t>INVER HAB EUROS</t>
  </si>
  <si>
    <t>AUTON FINAN</t>
  </si>
  <si>
    <t>ING FIS MIL</t>
  </si>
  <si>
    <t>GESTION INDIVIDUAL</t>
  </si>
  <si>
    <t>GESTION CONJUNTA</t>
  </si>
  <si>
    <t>GESTION PUBLICA</t>
  </si>
  <si>
    <t>GESTION PRIVADA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</si>
</sst>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2" fontId="0" fillId="0" borderId="0" xfId="0" applyNumberFormat="1"/>
    <xf numFmtId="164" fontId="3" fillId="0" borderId="1" xfId="1" applyFont="1" applyBorder="1" applyAlignment="1">
      <alignment horizontal="center"/>
    </xf>
    <xf numFmtId="164" fontId="4" fillId="0" borderId="1" xfId="1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164" fontId="2" fillId="0" borderId="2" xfId="1" applyFont="1" applyBorder="1" applyAlignment="1">
      <alignment horizontal="center"/>
    </xf>
    <xf numFmtId="164" fontId="2" fillId="0" borderId="3" xfId="1" applyFont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3" fillId="0" borderId="3" xfId="1" applyFont="1" applyBorder="1" applyAlignment="1">
      <alignment horizontal="center"/>
    </xf>
    <xf numFmtId="164" fontId="3" fillId="2" borderId="3" xfId="1" applyFont="1" applyFill="1" applyBorder="1" applyAlignment="1">
      <alignment horizontal="center"/>
    </xf>
    <xf numFmtId="164" fontId="3" fillId="0" borderId="4" xfId="1" applyFont="1" applyBorder="1" applyAlignment="1">
      <alignment horizontal="center"/>
    </xf>
    <xf numFmtId="164" fontId="2" fillId="0" borderId="4" xfId="1" applyFont="1" applyBorder="1" applyAlignment="1">
      <alignment horizontal="center"/>
    </xf>
    <xf numFmtId="164" fontId="3" fillId="0" borderId="0" xfId="1" applyFont="1" applyAlignment="1">
      <alignment horizontal="center"/>
    </xf>
    <xf numFmtId="164" fontId="2" fillId="0" borderId="0" xfId="1" applyFont="1" applyAlignment="1">
      <alignment horizontal="center"/>
    </xf>
    <xf numFmtId="164" fontId="2" fillId="0" borderId="5" xfId="1" applyFont="1" applyBorder="1" applyAlignment="1">
      <alignment horizontal="center"/>
    </xf>
    <xf numFmtId="164" fontId="2" fillId="0" borderId="6" xfId="1" applyFont="1" applyBorder="1" applyAlignment="1">
      <alignment horizontal="center"/>
    </xf>
    <xf numFmtId="164" fontId="3" fillId="0" borderId="6" xfId="1" applyFont="1" applyBorder="1" applyAlignment="1">
      <alignment horizontal="center"/>
    </xf>
    <xf numFmtId="164" fontId="2" fillId="0" borderId="7" xfId="1" applyFont="1" applyBorder="1" applyAlignment="1">
      <alignment horizontal="center"/>
    </xf>
    <xf numFmtId="164" fontId="3" fillId="0" borderId="7" xfId="1" applyFont="1" applyBorder="1" applyAlignment="1">
      <alignment horizontal="center"/>
    </xf>
    <xf numFmtId="164" fontId="0" fillId="0" borderId="4" xfId="1" applyFont="1" applyBorder="1" applyAlignment="1">
      <alignment horizontal="center"/>
    </xf>
    <xf numFmtId="164" fontId="4" fillId="0" borderId="3" xfId="1" applyFont="1" applyBorder="1" applyAlignment="1">
      <alignment horizontal="center"/>
    </xf>
    <xf numFmtId="2" fontId="5" fillId="0" borderId="0" xfId="0" applyNumberFormat="1" applyFont="1"/>
    <xf numFmtId="1" fontId="0" fillId="0" borderId="0" xfId="0" applyNumberFormat="1"/>
    <xf numFmtId="1" fontId="5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7"/>
  <sheetViews>
    <sheetView tabSelected="1" zoomScale="80" zoomScaleNormal="80" workbookViewId="0">
      <selection activeCell="J35" sqref="J35"/>
    </sheetView>
  </sheetViews>
  <sheetFormatPr defaultColWidth="11.42578125" defaultRowHeight="15"/>
  <cols>
    <col min="2" max="2" width="11.42578125" style="22"/>
    <col min="3" max="3" width="8.42578125" customWidth="1"/>
    <col min="4" max="4" width="9.140625" customWidth="1"/>
    <col min="6" max="6" width="8.7109375" customWidth="1"/>
    <col min="7" max="7" width="11.42578125" style="22"/>
    <col min="9" max="9" width="11.42578125" style="22"/>
    <col min="10" max="10" width="8.42578125" style="22" customWidth="1"/>
    <col min="11" max="11" width="6.85546875" style="22" customWidth="1"/>
    <col min="12" max="12" width="9.85546875" style="22" customWidth="1"/>
    <col min="13" max="13" width="5.85546875" customWidth="1"/>
    <col min="18" max="18" width="11.42578125" style="22"/>
    <col min="22" max="22" width="11.85546875" style="22" bestFit="1" customWidth="1"/>
  </cols>
  <sheetData>
    <row r="1" spans="1:25">
      <c r="A1" t="s">
        <v>0</v>
      </c>
      <c r="B1" s="22" t="s">
        <v>1</v>
      </c>
      <c r="C1" t="s">
        <v>2</v>
      </c>
      <c r="D1" t="s">
        <v>3</v>
      </c>
      <c r="E1" t="s">
        <v>4</v>
      </c>
      <c r="F1" t="s">
        <v>5</v>
      </c>
      <c r="G1" s="22" t="s">
        <v>6</v>
      </c>
      <c r="H1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s="22" t="s">
        <v>17</v>
      </c>
      <c r="S1" t="s">
        <v>18</v>
      </c>
      <c r="T1" t="s">
        <v>19</v>
      </c>
      <c r="U1" t="s">
        <v>20</v>
      </c>
      <c r="V1" s="22" t="s">
        <v>21</v>
      </c>
      <c r="W1" t="s">
        <v>22</v>
      </c>
      <c r="X1" t="s">
        <v>23</v>
      </c>
      <c r="Y1" t="s">
        <v>24</v>
      </c>
    </row>
    <row r="2" spans="1:25" ht="15.75" thickBot="1">
      <c r="A2" s="2">
        <f>(35/64)</f>
        <v>0.546875</v>
      </c>
      <c r="B2" s="22">
        <v>0</v>
      </c>
      <c r="C2" s="1">
        <v>689.43399999999997</v>
      </c>
      <c r="D2" s="1">
        <v>0.1888</v>
      </c>
      <c r="E2" s="1">
        <v>0.41110000000000002</v>
      </c>
      <c r="F2" s="1">
        <v>0.28000000000000003</v>
      </c>
      <c r="G2" s="22">
        <v>1</v>
      </c>
      <c r="H2" s="1">
        <v>21.898</v>
      </c>
      <c r="I2" s="22">
        <v>0</v>
      </c>
      <c r="J2" s="22">
        <v>0</v>
      </c>
      <c r="K2" s="22">
        <v>0</v>
      </c>
      <c r="L2" s="22">
        <v>1</v>
      </c>
      <c r="M2" s="1">
        <v>0.21240000000000001</v>
      </c>
      <c r="N2" s="1">
        <v>28.018999999999998</v>
      </c>
      <c r="O2" s="1">
        <v>0.46559931770118673</v>
      </c>
      <c r="P2" s="1">
        <v>63.928687880203178</v>
      </c>
      <c r="Q2" s="1">
        <v>5.4061999999999999E-2</v>
      </c>
      <c r="R2" s="22">
        <v>1</v>
      </c>
      <c r="S2" s="1">
        <v>47.227616029960807</v>
      </c>
      <c r="T2" s="1">
        <v>0.59539044304456723</v>
      </c>
      <c r="U2" s="1">
        <v>0.69177343182958773</v>
      </c>
      <c r="V2" s="22">
        <v>1</v>
      </c>
      <c r="W2" s="1">
        <v>0</v>
      </c>
      <c r="X2" s="1">
        <v>1</v>
      </c>
      <c r="Y2" s="1">
        <v>0</v>
      </c>
    </row>
    <row r="3" spans="1:25" ht="15.75" thickBot="1">
      <c r="A3" s="2">
        <f>(41/64)</f>
        <v>0.640625</v>
      </c>
      <c r="B3" s="22">
        <v>0</v>
      </c>
      <c r="C3" s="1">
        <v>569.00199999999995</v>
      </c>
      <c r="D3" s="1">
        <v>0.17</v>
      </c>
      <c r="E3" s="1">
        <v>0.32519999999999999</v>
      </c>
      <c r="F3" s="1">
        <v>0.17300000000000001</v>
      </c>
      <c r="G3" s="22">
        <v>1</v>
      </c>
      <c r="H3" s="1">
        <v>10.196999999999999</v>
      </c>
      <c r="I3" s="22">
        <v>1</v>
      </c>
      <c r="J3" s="22">
        <v>0</v>
      </c>
      <c r="K3" s="22">
        <v>1</v>
      </c>
      <c r="L3" s="22">
        <v>0</v>
      </c>
      <c r="M3" s="1">
        <v>0.20799999999999999</v>
      </c>
      <c r="N3" s="1">
        <v>25.18</v>
      </c>
      <c r="O3" s="1">
        <v>0.84287928689178604</v>
      </c>
      <c r="P3" s="1">
        <v>82.322970745269785</v>
      </c>
      <c r="Q3" s="1">
        <v>7.8550938662380942E-2</v>
      </c>
      <c r="R3" s="22">
        <v>0</v>
      </c>
      <c r="S3" s="1">
        <v>76.94580261580802</v>
      </c>
      <c r="T3" s="1">
        <v>0.55782916464417209</v>
      </c>
      <c r="U3" s="1">
        <v>0.5892861608219303</v>
      </c>
      <c r="V3" s="22">
        <v>1</v>
      </c>
      <c r="W3" s="1">
        <v>0</v>
      </c>
      <c r="X3" s="1">
        <v>1</v>
      </c>
      <c r="Y3" s="1">
        <v>0</v>
      </c>
    </row>
    <row r="4" spans="1:25" ht="15.75" thickBot="1">
      <c r="A4" s="2">
        <f>(36/64)</f>
        <v>0.5625</v>
      </c>
      <c r="B4" s="22">
        <v>0</v>
      </c>
      <c r="C4" s="1">
        <v>325.916</v>
      </c>
      <c r="D4" s="1">
        <v>0.18</v>
      </c>
      <c r="E4" s="1">
        <v>0.37180000000000002</v>
      </c>
      <c r="F4" s="1">
        <v>0.25619999999999998</v>
      </c>
      <c r="G4" s="22">
        <v>1</v>
      </c>
      <c r="H4" s="1">
        <v>7.3410000000000002</v>
      </c>
      <c r="I4" s="22">
        <v>0</v>
      </c>
      <c r="J4" s="22">
        <v>0</v>
      </c>
      <c r="K4" s="22">
        <v>0</v>
      </c>
      <c r="L4" s="22">
        <v>1</v>
      </c>
      <c r="M4" s="1">
        <v>0.33160000000000001</v>
      </c>
      <c r="N4" s="1">
        <v>24.956</v>
      </c>
      <c r="O4" s="1">
        <v>0.61058677696093466</v>
      </c>
      <c r="P4" s="1">
        <v>115.40542348335154</v>
      </c>
      <c r="Q4" s="1">
        <v>0.1244</v>
      </c>
      <c r="R4" s="22">
        <v>1</v>
      </c>
      <c r="S4" s="1">
        <v>58.451694608426713</v>
      </c>
      <c r="T4" s="1">
        <v>0.67081776746123145</v>
      </c>
      <c r="U4" s="1">
        <v>0.57226453147436762</v>
      </c>
      <c r="V4" s="22">
        <v>1</v>
      </c>
      <c r="W4" s="1">
        <v>0</v>
      </c>
      <c r="X4" s="1">
        <v>1</v>
      </c>
      <c r="Y4" s="1">
        <v>0</v>
      </c>
    </row>
    <row r="5" spans="1:25" ht="15.75" thickBot="1">
      <c r="A5" s="3">
        <f>(28/64)</f>
        <v>0.4375</v>
      </c>
      <c r="B5" s="22">
        <v>0</v>
      </c>
      <c r="C5" s="1">
        <v>232.77</v>
      </c>
      <c r="D5" s="1">
        <v>0.2089</v>
      </c>
      <c r="E5" s="1">
        <v>0.51600000000000001</v>
      </c>
      <c r="F5" s="1">
        <v>0.20899999999999999</v>
      </c>
      <c r="G5" s="22">
        <v>1</v>
      </c>
      <c r="H5" s="1">
        <v>14.034000000000001</v>
      </c>
      <c r="I5" s="22">
        <v>0</v>
      </c>
      <c r="J5" s="22">
        <v>0</v>
      </c>
      <c r="K5" s="22">
        <v>0</v>
      </c>
      <c r="L5" s="22">
        <v>1</v>
      </c>
      <c r="M5" s="1">
        <v>0.28410000000000002</v>
      </c>
      <c r="N5" s="1">
        <v>27.895</v>
      </c>
      <c r="O5" s="1">
        <v>0.8810972204321863</v>
      </c>
      <c r="P5" s="1">
        <v>100.1197619968209</v>
      </c>
      <c r="Q5" s="1">
        <v>9.2669000000000001E-2</v>
      </c>
      <c r="R5" s="22">
        <v>1</v>
      </c>
      <c r="S5" s="1">
        <v>15.480406796408472</v>
      </c>
      <c r="T5" s="1">
        <v>0.69768276422808861</v>
      </c>
      <c r="U5" s="1">
        <v>0.77704884005670827</v>
      </c>
      <c r="V5" s="22">
        <v>1</v>
      </c>
      <c r="W5" s="1">
        <v>0</v>
      </c>
      <c r="X5" s="1">
        <v>0</v>
      </c>
      <c r="Y5" s="1">
        <v>1</v>
      </c>
    </row>
    <row r="6" spans="1:25" ht="15.75" thickBot="1">
      <c r="A6" s="4">
        <f>(24/64)</f>
        <v>0.375</v>
      </c>
      <c r="B6" s="22">
        <v>0</v>
      </c>
      <c r="C6" s="1">
        <v>212.91499999999999</v>
      </c>
      <c r="D6" s="1">
        <v>0.15290000000000001</v>
      </c>
      <c r="E6" s="1">
        <v>0.31509999999999999</v>
      </c>
      <c r="F6" s="1">
        <v>0.27400000000000002</v>
      </c>
      <c r="G6" s="22">
        <v>0</v>
      </c>
      <c r="H6" s="1">
        <v>3.3759999999999999</v>
      </c>
      <c r="I6" s="22">
        <v>0</v>
      </c>
      <c r="J6" s="22">
        <v>0</v>
      </c>
      <c r="K6" s="22">
        <v>0</v>
      </c>
      <c r="L6" s="22">
        <v>1</v>
      </c>
      <c r="M6" s="1">
        <v>0.3196</v>
      </c>
      <c r="N6" s="1">
        <v>23.036999999999999</v>
      </c>
      <c r="O6" s="1">
        <v>3.4338444919334008</v>
      </c>
      <c r="P6" s="1">
        <v>68.658347227766953</v>
      </c>
      <c r="Q6" s="1">
        <v>5.9970122404606967E-2</v>
      </c>
      <c r="R6" s="22">
        <v>1</v>
      </c>
      <c r="S6" s="1">
        <v>11.441241387408121</v>
      </c>
      <c r="T6" s="1">
        <v>0.72503533918763874</v>
      </c>
      <c r="U6" s="1">
        <v>0.50538505976563419</v>
      </c>
      <c r="V6" s="22">
        <v>1</v>
      </c>
      <c r="W6" s="1">
        <v>0</v>
      </c>
      <c r="X6" s="1">
        <v>0</v>
      </c>
      <c r="Y6" s="1">
        <v>1</v>
      </c>
    </row>
    <row r="7" spans="1:25" ht="15.75" thickBot="1">
      <c r="A7" s="4">
        <f>(19/64)</f>
        <v>0.296875</v>
      </c>
      <c r="B7" s="22">
        <v>0</v>
      </c>
      <c r="C7" s="1">
        <v>195.38900000000001</v>
      </c>
      <c r="D7" s="1">
        <v>0.15579999999999999</v>
      </c>
      <c r="E7" s="1">
        <v>0.35680000000000001</v>
      </c>
      <c r="F7" s="1">
        <v>0.19800000000000001</v>
      </c>
      <c r="G7" s="22">
        <v>1</v>
      </c>
      <c r="H7" s="1">
        <v>2.944</v>
      </c>
      <c r="I7" s="22">
        <v>1</v>
      </c>
      <c r="J7" s="22">
        <v>0</v>
      </c>
      <c r="K7" s="22">
        <v>1</v>
      </c>
      <c r="L7" s="22">
        <v>0</v>
      </c>
      <c r="M7" s="1">
        <v>0.29189999999999999</v>
      </c>
      <c r="N7" s="1">
        <v>23.638999999999999</v>
      </c>
      <c r="O7" s="1">
        <v>0.4083341436826024</v>
      </c>
      <c r="P7" s="1">
        <v>60.655451432782804</v>
      </c>
      <c r="Q7" s="1">
        <v>6.7247000000000001E-2</v>
      </c>
      <c r="R7" s="22">
        <v>1</v>
      </c>
      <c r="S7" s="1">
        <v>65.557329225289038</v>
      </c>
      <c r="T7" s="1">
        <v>0.66661139293504323</v>
      </c>
      <c r="U7" s="1">
        <v>0.55071708233319172</v>
      </c>
      <c r="V7" s="22">
        <v>1</v>
      </c>
      <c r="W7" s="1">
        <v>0</v>
      </c>
      <c r="X7" s="1">
        <v>0</v>
      </c>
      <c r="Y7" s="1">
        <v>1</v>
      </c>
    </row>
    <row r="8" spans="1:25" ht="15.75" thickBot="1">
      <c r="A8" s="4">
        <f>(25/64)</f>
        <v>0.390625</v>
      </c>
      <c r="B8" s="22">
        <v>0</v>
      </c>
      <c r="C8" s="1">
        <v>145.11500000000001</v>
      </c>
      <c r="D8" s="1">
        <v>0.17380000000000001</v>
      </c>
      <c r="E8" s="1">
        <v>0.34089999999999998</v>
      </c>
      <c r="F8" s="1">
        <v>0.24099999999999999</v>
      </c>
      <c r="G8" s="22">
        <v>1</v>
      </c>
      <c r="H8" s="1">
        <v>1.17</v>
      </c>
      <c r="I8" s="22">
        <v>1</v>
      </c>
      <c r="J8" s="22">
        <v>0</v>
      </c>
      <c r="K8" s="22">
        <v>0</v>
      </c>
      <c r="L8" s="22">
        <v>1</v>
      </c>
      <c r="M8" s="1">
        <v>0.27460000000000001</v>
      </c>
      <c r="N8" s="1">
        <v>24.35</v>
      </c>
      <c r="O8" s="1">
        <v>1.2671812011163561</v>
      </c>
      <c r="P8" s="1">
        <v>9.0303138889845993</v>
      </c>
      <c r="Q8" s="1">
        <v>1.094389195304995E-2</v>
      </c>
      <c r="R8" s="22">
        <v>1</v>
      </c>
      <c r="S8" s="1">
        <v>32.089263411776869</v>
      </c>
      <c r="T8" s="1">
        <v>0.60318348356323648</v>
      </c>
      <c r="U8" s="1">
        <v>0.50061090541983944</v>
      </c>
      <c r="V8" s="22">
        <v>1</v>
      </c>
      <c r="W8" s="1">
        <v>0</v>
      </c>
      <c r="X8" s="1">
        <v>0</v>
      </c>
      <c r="Y8" s="1">
        <v>1</v>
      </c>
    </row>
    <row r="9" spans="1:25" ht="15.75" thickBot="1">
      <c r="A9" s="4">
        <f>(25/64)</f>
        <v>0.390625</v>
      </c>
      <c r="B9" s="22">
        <v>0</v>
      </c>
      <c r="C9" s="1">
        <v>141.172</v>
      </c>
      <c r="D9" s="1">
        <v>0.14000000000000001</v>
      </c>
      <c r="E9" s="1">
        <v>0.26429999999999998</v>
      </c>
      <c r="F9" s="1">
        <v>0.13600000000000001</v>
      </c>
      <c r="G9" s="22">
        <v>0</v>
      </c>
      <c r="H9" s="1">
        <v>10.513</v>
      </c>
      <c r="I9" s="22">
        <v>1</v>
      </c>
      <c r="J9" s="22">
        <v>0</v>
      </c>
      <c r="K9" s="22">
        <v>1</v>
      </c>
      <c r="L9" s="22">
        <v>0</v>
      </c>
      <c r="M9" s="1">
        <v>0.1978</v>
      </c>
      <c r="N9" s="1">
        <v>24.791</v>
      </c>
      <c r="O9" s="1">
        <v>4.8876547757345653E-4</v>
      </c>
      <c r="P9" s="1">
        <v>96.454077295781033</v>
      </c>
      <c r="Q9" s="1">
        <v>5.7680000000000002E-2</v>
      </c>
      <c r="R9" s="22">
        <v>1</v>
      </c>
      <c r="S9" s="1">
        <v>108.81920281642252</v>
      </c>
      <c r="T9" s="1">
        <v>0.84785336530244548</v>
      </c>
      <c r="U9" s="1">
        <v>1.5228635971014082</v>
      </c>
      <c r="V9" s="22">
        <v>0</v>
      </c>
      <c r="W9" s="1">
        <v>1</v>
      </c>
      <c r="X9" s="1">
        <v>0</v>
      </c>
      <c r="Y9" s="1">
        <v>1</v>
      </c>
    </row>
    <row r="10" spans="1:25" ht="15.75" thickBot="1">
      <c r="A10" s="4">
        <f>(17/64)</f>
        <v>0.265625</v>
      </c>
      <c r="B10" s="22">
        <v>0</v>
      </c>
      <c r="C10" s="1">
        <v>132.55099999999999</v>
      </c>
      <c r="D10" s="1">
        <v>0.1226</v>
      </c>
      <c r="E10" s="1">
        <v>0.31009999999999999</v>
      </c>
      <c r="F10" s="1">
        <v>0.25</v>
      </c>
      <c r="G10" s="22">
        <v>0</v>
      </c>
      <c r="H10" s="1">
        <v>0.41499999999999998</v>
      </c>
      <c r="I10" s="22">
        <v>0</v>
      </c>
      <c r="J10" s="22">
        <v>0</v>
      </c>
      <c r="K10" s="22">
        <v>0</v>
      </c>
      <c r="L10" s="22">
        <v>1</v>
      </c>
      <c r="M10" s="1">
        <v>0.28029999999999999</v>
      </c>
      <c r="N10" s="1">
        <v>24.013999999999999</v>
      </c>
      <c r="O10" s="1">
        <v>4.8811400894749951E-3</v>
      </c>
      <c r="P10" s="1">
        <v>44.48364780348696</v>
      </c>
      <c r="Q10" s="1">
        <v>6.7325325416761811E-2</v>
      </c>
      <c r="R10" s="22">
        <v>1</v>
      </c>
      <c r="S10" s="1">
        <v>64.321881389050247</v>
      </c>
      <c r="T10" s="1">
        <v>0.65152993034842677</v>
      </c>
      <c r="U10" s="1">
        <v>0.48260155034665908</v>
      </c>
      <c r="V10" s="22">
        <v>1</v>
      </c>
      <c r="W10" s="1">
        <v>0</v>
      </c>
      <c r="X10" s="21">
        <v>1</v>
      </c>
      <c r="Y10" s="21">
        <v>0</v>
      </c>
    </row>
    <row r="11" spans="1:25" ht="15.75" thickBot="1">
      <c r="A11" s="4">
        <f>(10/64)</f>
        <v>0.15625</v>
      </c>
      <c r="B11" s="22">
        <v>0</v>
      </c>
      <c r="C11" s="1">
        <v>118.048</v>
      </c>
      <c r="D11" s="1">
        <v>0.22589999999999999</v>
      </c>
      <c r="E11" s="1">
        <v>0.37119999999999997</v>
      </c>
      <c r="F11" s="1">
        <v>0.26800000000000002</v>
      </c>
      <c r="G11" s="22">
        <v>1</v>
      </c>
      <c r="H11" s="1">
        <v>2.5270000000000001</v>
      </c>
      <c r="I11" s="22">
        <v>1</v>
      </c>
      <c r="J11" s="22">
        <v>0</v>
      </c>
      <c r="K11" s="22">
        <v>0</v>
      </c>
      <c r="L11" s="22">
        <v>1</v>
      </c>
      <c r="M11" s="1">
        <v>0.27710000000000001</v>
      </c>
      <c r="N11" s="1">
        <v>27.248000000000001</v>
      </c>
      <c r="O11" s="1">
        <v>1.4342470859311465</v>
      </c>
      <c r="P11" s="1">
        <v>60.247068988885879</v>
      </c>
      <c r="Q11" s="1">
        <v>5.0359000000000001E-2</v>
      </c>
      <c r="R11" s="22">
        <v>1</v>
      </c>
      <c r="S11" s="1">
        <v>34.58820606871781</v>
      </c>
      <c r="T11" s="1">
        <v>0.58701941905524135</v>
      </c>
      <c r="U11" s="1">
        <v>0.70210235666847387</v>
      </c>
      <c r="V11" s="22">
        <v>0</v>
      </c>
      <c r="W11" s="1">
        <v>1</v>
      </c>
      <c r="X11" s="1">
        <v>0</v>
      </c>
      <c r="Y11" s="1">
        <v>1</v>
      </c>
    </row>
    <row r="12" spans="1:25" ht="15.75" thickBot="1">
      <c r="A12" s="4">
        <f>(7/64)</f>
        <v>0.109375</v>
      </c>
      <c r="B12" s="22">
        <v>0</v>
      </c>
      <c r="C12" s="1">
        <v>114.238</v>
      </c>
      <c r="D12" s="1">
        <v>0.1714</v>
      </c>
      <c r="E12" s="1">
        <v>0.36959999999999998</v>
      </c>
      <c r="F12" s="1">
        <v>0.13600000000000001</v>
      </c>
      <c r="G12" s="22">
        <v>1</v>
      </c>
      <c r="H12" s="1">
        <v>1.25</v>
      </c>
      <c r="I12" s="22">
        <v>0</v>
      </c>
      <c r="J12" s="22">
        <v>0</v>
      </c>
      <c r="K12" s="22">
        <v>1</v>
      </c>
      <c r="L12" s="22">
        <v>0</v>
      </c>
      <c r="M12" s="1">
        <v>0.2873</v>
      </c>
      <c r="N12" s="1">
        <v>25.46</v>
      </c>
      <c r="O12" s="1">
        <v>3.7323920236698824</v>
      </c>
      <c r="P12" s="1">
        <v>61.866778129869218</v>
      </c>
      <c r="Q12" s="1">
        <v>4.1756000000000001E-2</v>
      </c>
      <c r="R12" s="22">
        <v>1</v>
      </c>
      <c r="S12" s="1">
        <v>10.048738335755178</v>
      </c>
      <c r="T12" s="1">
        <v>0.74282154919350629</v>
      </c>
      <c r="U12" s="1">
        <v>0.58695530243876815</v>
      </c>
      <c r="V12" s="22">
        <v>1</v>
      </c>
      <c r="W12" s="1">
        <v>0</v>
      </c>
      <c r="X12" s="1">
        <v>0</v>
      </c>
      <c r="Y12" s="1">
        <v>1</v>
      </c>
    </row>
    <row r="13" spans="1:25" ht="15.75" thickBot="1">
      <c r="A13" s="2">
        <f>(32/64)</f>
        <v>0.5</v>
      </c>
      <c r="B13" s="22">
        <v>1</v>
      </c>
      <c r="C13" s="1">
        <v>664.93799999999999</v>
      </c>
      <c r="D13" s="1">
        <v>0.20880000000000001</v>
      </c>
      <c r="E13" s="1">
        <v>0.38829999999999998</v>
      </c>
      <c r="F13" s="1">
        <v>0.28899999999999998</v>
      </c>
      <c r="G13" s="22">
        <v>1</v>
      </c>
      <c r="H13" s="1">
        <v>10.452999999999999</v>
      </c>
      <c r="I13" s="22">
        <v>0</v>
      </c>
      <c r="J13" s="22">
        <v>0</v>
      </c>
      <c r="K13" s="22">
        <v>0</v>
      </c>
      <c r="L13" s="22">
        <v>1</v>
      </c>
      <c r="M13" s="1">
        <v>0.11650000000000001</v>
      </c>
      <c r="N13" s="1">
        <v>27.294</v>
      </c>
      <c r="O13" s="1">
        <v>1.3865713795872698</v>
      </c>
      <c r="P13" s="1">
        <v>47.898607088179652</v>
      </c>
      <c r="Q13" s="1">
        <v>4.3999999999999997E-2</v>
      </c>
      <c r="R13" s="22">
        <v>1</v>
      </c>
      <c r="S13" s="1">
        <v>54.276739696031811</v>
      </c>
      <c r="T13" s="1">
        <v>0.64363478957724851</v>
      </c>
      <c r="U13" s="1">
        <v>0.69220580801518339</v>
      </c>
      <c r="V13" s="22">
        <v>1</v>
      </c>
      <c r="W13" s="1">
        <v>0</v>
      </c>
      <c r="X13" s="1">
        <v>0</v>
      </c>
      <c r="Y13" s="1">
        <v>1</v>
      </c>
    </row>
    <row r="14" spans="1:25">
      <c r="A14" s="5">
        <f>(24/64)</f>
        <v>0.375</v>
      </c>
      <c r="B14" s="22">
        <v>1</v>
      </c>
      <c r="C14" s="1">
        <v>52.222999999999999</v>
      </c>
      <c r="D14" s="1">
        <v>0.19600000000000001</v>
      </c>
      <c r="E14" s="1">
        <v>0.36109999999999998</v>
      </c>
      <c r="F14" s="1">
        <v>0.21</v>
      </c>
      <c r="G14" s="22">
        <v>1</v>
      </c>
      <c r="H14" s="1">
        <v>1.079</v>
      </c>
      <c r="I14" s="22">
        <v>0</v>
      </c>
      <c r="J14" s="22">
        <v>0</v>
      </c>
      <c r="K14" s="22">
        <v>0</v>
      </c>
      <c r="L14" s="22">
        <v>1</v>
      </c>
      <c r="M14" s="1">
        <v>0.10929999999999999</v>
      </c>
      <c r="N14" s="1">
        <v>25.731000000000002</v>
      </c>
      <c r="O14" s="1">
        <v>0.39270053424736229</v>
      </c>
      <c r="P14" s="1">
        <v>43.505773318269725</v>
      </c>
      <c r="Q14" s="1">
        <v>4.8899999999999999E-2</v>
      </c>
      <c r="R14" s="22">
        <v>1</v>
      </c>
      <c r="S14" s="1">
        <v>91.403374758248276</v>
      </c>
      <c r="T14" s="1">
        <v>0.76417301672288818</v>
      </c>
      <c r="U14" s="1">
        <v>0.68573147923328803</v>
      </c>
      <c r="V14" s="22">
        <v>0</v>
      </c>
      <c r="W14" s="1">
        <v>1</v>
      </c>
      <c r="X14" s="1">
        <v>1</v>
      </c>
      <c r="Y14" s="1">
        <v>0</v>
      </c>
    </row>
    <row r="15" spans="1:25">
      <c r="A15" s="6">
        <f>(17/64)</f>
        <v>0.265625</v>
      </c>
      <c r="B15" s="22">
        <v>1</v>
      </c>
      <c r="C15" s="1">
        <v>35.484000000000002</v>
      </c>
      <c r="D15" s="1">
        <v>0.187</v>
      </c>
      <c r="E15" s="1">
        <v>0.36109999999999998</v>
      </c>
      <c r="F15" s="1">
        <v>0.218</v>
      </c>
      <c r="G15" s="22">
        <v>1</v>
      </c>
      <c r="H15" s="1">
        <v>1.706</v>
      </c>
      <c r="I15" s="22">
        <v>0</v>
      </c>
      <c r="J15" s="22">
        <v>0</v>
      </c>
      <c r="K15" s="22">
        <v>1</v>
      </c>
      <c r="L15" s="22">
        <v>0</v>
      </c>
      <c r="M15" s="1">
        <v>0.1111</v>
      </c>
      <c r="N15" s="1">
        <v>25.385999999999999</v>
      </c>
      <c r="O15" s="1">
        <v>0.41162213955585619</v>
      </c>
      <c r="P15" s="1">
        <v>28.632623154097622</v>
      </c>
      <c r="Q15" s="1">
        <v>3.0838809549103823E-2</v>
      </c>
      <c r="R15" s="22">
        <v>1</v>
      </c>
      <c r="S15" s="1">
        <v>104.80621378649532</v>
      </c>
      <c r="T15" s="1">
        <v>0.68061654896177848</v>
      </c>
      <c r="U15" s="1">
        <v>0.53587598974185546</v>
      </c>
      <c r="V15" s="22">
        <v>0</v>
      </c>
      <c r="W15" s="1">
        <v>1</v>
      </c>
      <c r="X15" s="1">
        <v>1</v>
      </c>
      <c r="Y15" s="1">
        <v>0</v>
      </c>
    </row>
    <row r="16" spans="1:25" ht="15.75" thickBot="1">
      <c r="A16" s="7">
        <f>(13/64)</f>
        <v>0.203125</v>
      </c>
      <c r="B16" s="22">
        <v>1</v>
      </c>
      <c r="C16" s="1">
        <v>20.172999999999998</v>
      </c>
      <c r="D16" s="1">
        <v>0.19400000000000001</v>
      </c>
      <c r="E16" s="1">
        <v>0.126</v>
      </c>
      <c r="F16" s="1">
        <v>0.26</v>
      </c>
      <c r="G16" s="22">
        <v>0</v>
      </c>
      <c r="H16" s="1">
        <v>0.70199999999999996</v>
      </c>
      <c r="J16" s="22">
        <v>0</v>
      </c>
      <c r="K16" s="22">
        <v>1</v>
      </c>
      <c r="L16" s="22">
        <v>0</v>
      </c>
      <c r="M16" s="1">
        <v>0.14879999999999999</v>
      </c>
      <c r="N16" s="1">
        <v>22.445</v>
      </c>
      <c r="O16" s="1">
        <v>0.19466999999999998</v>
      </c>
      <c r="P16" s="1">
        <v>47.79</v>
      </c>
      <c r="Q16" s="1">
        <v>4.8000000000000001E-2</v>
      </c>
      <c r="R16" s="22">
        <v>1</v>
      </c>
      <c r="S16" s="1">
        <v>143.6</v>
      </c>
      <c r="T16" s="1">
        <v>0.54669999999999996</v>
      </c>
      <c r="U16" s="1">
        <v>0.49179</v>
      </c>
      <c r="V16" s="22">
        <v>0</v>
      </c>
      <c r="W16" s="1">
        <v>1</v>
      </c>
      <c r="X16" s="1">
        <v>0</v>
      </c>
      <c r="Y16" s="1">
        <v>1</v>
      </c>
    </row>
    <row r="17" spans="1:25">
      <c r="A17" s="8">
        <f>(46/64)</f>
        <v>0.71875</v>
      </c>
      <c r="B17" s="22">
        <v>2</v>
      </c>
      <c r="C17" s="1">
        <v>272.36500000000001</v>
      </c>
      <c r="D17" s="1">
        <v>0.251</v>
      </c>
      <c r="E17" s="1">
        <v>0.37890000000000001</v>
      </c>
      <c r="F17" s="1">
        <v>0.192</v>
      </c>
      <c r="G17" s="22">
        <v>0</v>
      </c>
      <c r="H17" s="1">
        <v>4.665</v>
      </c>
      <c r="I17" s="22">
        <v>1</v>
      </c>
      <c r="J17" s="22">
        <v>1</v>
      </c>
      <c r="K17" s="22">
        <v>1</v>
      </c>
      <c r="L17" s="22">
        <v>0</v>
      </c>
      <c r="M17" s="1">
        <v>0.14990000000000001</v>
      </c>
      <c r="N17" s="1">
        <v>26.260999999999999</v>
      </c>
      <c r="O17" s="1">
        <v>0.43743138802709597</v>
      </c>
      <c r="P17" s="1">
        <v>44.23</v>
      </c>
      <c r="Q17" s="1">
        <v>5.2999999999999999E-2</v>
      </c>
      <c r="R17" s="22">
        <v>1</v>
      </c>
      <c r="S17" s="1">
        <v>76.480179061186277</v>
      </c>
      <c r="T17" s="1">
        <v>0.66932016981451392</v>
      </c>
      <c r="U17" s="1">
        <v>0.52820760883373408</v>
      </c>
      <c r="V17" s="22">
        <v>0</v>
      </c>
      <c r="W17" s="1">
        <v>1</v>
      </c>
      <c r="X17" s="1">
        <v>1</v>
      </c>
      <c r="Y17" s="1">
        <v>0</v>
      </c>
    </row>
    <row r="18" spans="1:25">
      <c r="A18" s="8">
        <f>(34/64)</f>
        <v>0.53125</v>
      </c>
      <c r="B18" s="22">
        <v>2</v>
      </c>
      <c r="C18" s="1">
        <v>220.30099999999999</v>
      </c>
      <c r="D18" s="1">
        <v>0.217</v>
      </c>
      <c r="E18" s="1">
        <v>0.43530000000000002</v>
      </c>
      <c r="F18" s="1">
        <v>0.17599999999999999</v>
      </c>
      <c r="G18" s="22">
        <v>1</v>
      </c>
      <c r="H18" s="1">
        <v>5.5739999999999998</v>
      </c>
      <c r="I18" s="22">
        <v>0</v>
      </c>
      <c r="J18" s="22">
        <v>1</v>
      </c>
      <c r="K18" s="22">
        <v>0</v>
      </c>
      <c r="L18" s="22">
        <v>1</v>
      </c>
      <c r="M18" s="1">
        <v>0.1278</v>
      </c>
      <c r="N18" s="1">
        <v>28.581</v>
      </c>
      <c r="O18" s="1">
        <v>0.26453352458681528</v>
      </c>
      <c r="P18" s="1">
        <v>39.852197674999204</v>
      </c>
      <c r="Q18" s="1">
        <v>3.7199999999999997E-2</v>
      </c>
      <c r="R18" s="22">
        <v>1</v>
      </c>
      <c r="S18" s="1">
        <v>147.92889918792923</v>
      </c>
      <c r="T18" s="1">
        <v>0.76861387111234425</v>
      </c>
      <c r="U18" s="1">
        <v>0.67617130544119175</v>
      </c>
      <c r="V18" s="22">
        <v>0</v>
      </c>
      <c r="W18" s="1">
        <v>1</v>
      </c>
      <c r="X18" s="1">
        <v>0</v>
      </c>
      <c r="Y18" s="1">
        <v>1</v>
      </c>
    </row>
    <row r="19" spans="1:25">
      <c r="A19" s="9">
        <f>(37/64)</f>
        <v>0.578125</v>
      </c>
      <c r="B19" s="22">
        <v>2</v>
      </c>
      <c r="C19" s="1">
        <v>79.513999999999996</v>
      </c>
      <c r="D19" s="1">
        <v>0.24529999999999999</v>
      </c>
      <c r="E19" s="1">
        <v>0.39579999999999999</v>
      </c>
      <c r="F19" s="1">
        <v>0.19259999999999999</v>
      </c>
      <c r="G19" s="22">
        <v>0</v>
      </c>
      <c r="H19" s="1">
        <v>0.504</v>
      </c>
      <c r="I19" s="22">
        <v>1</v>
      </c>
      <c r="J19" s="22">
        <v>1</v>
      </c>
      <c r="K19" s="22">
        <v>0</v>
      </c>
      <c r="L19" s="22">
        <v>1</v>
      </c>
      <c r="M19" s="1">
        <v>0.19</v>
      </c>
      <c r="N19" s="1">
        <v>25.731000000000002</v>
      </c>
      <c r="O19" s="1">
        <v>0.18459999999999999</v>
      </c>
      <c r="P19" s="1">
        <v>33.28</v>
      </c>
      <c r="Q19" s="1">
        <v>4.0300000000000002E-2</v>
      </c>
      <c r="R19" s="22">
        <v>1</v>
      </c>
      <c r="S19" s="1">
        <v>37.61</v>
      </c>
      <c r="T19" s="1">
        <v>0.63</v>
      </c>
      <c r="U19" s="1">
        <v>0.48887000000000003</v>
      </c>
      <c r="V19" s="22">
        <v>0</v>
      </c>
      <c r="W19" s="1">
        <v>1</v>
      </c>
      <c r="X19" s="1">
        <v>0</v>
      </c>
      <c r="Y19" s="1">
        <v>1</v>
      </c>
    </row>
    <row r="20" spans="1:25" ht="15.75" thickBot="1">
      <c r="A20" s="7">
        <f>(16/64)</f>
        <v>0.25</v>
      </c>
      <c r="B20" s="22">
        <v>2</v>
      </c>
      <c r="C20" s="1">
        <v>40.529000000000003</v>
      </c>
      <c r="D20" s="1">
        <v>0.2495</v>
      </c>
      <c r="E20" s="1">
        <v>0.36109999999999998</v>
      </c>
      <c r="F20" s="1">
        <v>0.192</v>
      </c>
      <c r="G20" s="22">
        <v>0</v>
      </c>
      <c r="H20" s="1">
        <v>0.193</v>
      </c>
      <c r="I20" s="22">
        <v>0</v>
      </c>
      <c r="J20" s="22">
        <v>0</v>
      </c>
      <c r="K20" s="22">
        <v>0</v>
      </c>
      <c r="L20" s="22">
        <v>1</v>
      </c>
      <c r="M20" s="1">
        <v>0.25900000000000001</v>
      </c>
      <c r="N20" s="1">
        <v>24.419</v>
      </c>
      <c r="O20" s="1">
        <v>0.13457030768091982</v>
      </c>
      <c r="P20" s="1">
        <v>54.162204840978063</v>
      </c>
      <c r="Q20" s="1">
        <v>7.5598397195784844E-2</v>
      </c>
      <c r="R20" s="22">
        <v>1</v>
      </c>
      <c r="S20" s="1">
        <v>73.792697327839321</v>
      </c>
      <c r="T20" s="1">
        <v>0.24662579034136778</v>
      </c>
      <c r="U20" s="1">
        <v>0.42036418317747787</v>
      </c>
      <c r="V20" s="22">
        <v>0</v>
      </c>
      <c r="W20" s="1">
        <v>1</v>
      </c>
      <c r="X20" s="1">
        <v>1</v>
      </c>
      <c r="Y20" s="1">
        <v>0</v>
      </c>
    </row>
    <row r="21" spans="1:25">
      <c r="A21" s="6">
        <f>(29/64)</f>
        <v>0.453125</v>
      </c>
      <c r="B21" s="22">
        <v>3</v>
      </c>
      <c r="C21" s="1">
        <v>406.49200000000002</v>
      </c>
      <c r="D21" s="1">
        <v>0.15620000000000001</v>
      </c>
      <c r="E21" s="1">
        <v>0.30790000000000001</v>
      </c>
      <c r="F21" s="1">
        <v>0.30299999999999999</v>
      </c>
      <c r="G21" s="22">
        <v>1</v>
      </c>
      <c r="H21" s="1">
        <v>14.646000000000001</v>
      </c>
      <c r="I21" s="22">
        <v>1</v>
      </c>
      <c r="J21" s="22">
        <v>0</v>
      </c>
      <c r="K21" s="22">
        <v>0</v>
      </c>
      <c r="L21" s="22">
        <v>1</v>
      </c>
      <c r="M21" s="1">
        <v>0.14499999999999999</v>
      </c>
      <c r="N21" s="1">
        <v>28.972999999999999</v>
      </c>
      <c r="O21" s="1">
        <v>0.78160701809629707</v>
      </c>
      <c r="P21" s="1">
        <v>65.929956801117854</v>
      </c>
      <c r="Q21" s="1">
        <v>6.5089145413522509E-2</v>
      </c>
      <c r="R21" s="22">
        <v>1</v>
      </c>
      <c r="S21" s="1">
        <v>106.51196493411923</v>
      </c>
      <c r="T21" s="1">
        <v>0.79276645631263754</v>
      </c>
      <c r="U21" s="1">
        <v>0.81698656308119222</v>
      </c>
      <c r="V21" s="22">
        <v>1</v>
      </c>
      <c r="W21" s="1">
        <v>0</v>
      </c>
      <c r="X21" s="1">
        <v>1</v>
      </c>
      <c r="Y21" s="1">
        <v>0</v>
      </c>
    </row>
    <row r="22" spans="1:25">
      <c r="A22" s="8">
        <f>(39/64)</f>
        <v>0.609375</v>
      </c>
      <c r="B22" s="22">
        <v>3</v>
      </c>
      <c r="C22" s="1">
        <v>49.689</v>
      </c>
      <c r="D22" s="1">
        <v>0.121</v>
      </c>
      <c r="E22" s="1">
        <v>0.36109999999999998</v>
      </c>
      <c r="F22" s="1">
        <v>0.23599999999999999</v>
      </c>
      <c r="G22" s="22">
        <v>0</v>
      </c>
      <c r="H22" s="1">
        <v>36.549999999999997</v>
      </c>
      <c r="I22" s="22">
        <v>1</v>
      </c>
      <c r="J22" s="22">
        <v>0</v>
      </c>
      <c r="K22" s="22">
        <v>0</v>
      </c>
      <c r="L22" s="22">
        <v>1</v>
      </c>
      <c r="M22" s="1">
        <v>0.16</v>
      </c>
      <c r="N22" s="1">
        <v>28.198</v>
      </c>
      <c r="O22" s="1">
        <v>0.43603211978506312</v>
      </c>
      <c r="P22" s="1">
        <v>107.98</v>
      </c>
      <c r="Q22" s="1">
        <v>9.35E-2</v>
      </c>
      <c r="R22" s="22">
        <v>1</v>
      </c>
      <c r="S22" s="1">
        <v>113.01667612550061</v>
      </c>
      <c r="T22" s="1">
        <v>0.78539485474784554</v>
      </c>
      <c r="U22" s="1">
        <v>0.91567632695365186</v>
      </c>
      <c r="V22" s="22">
        <v>1</v>
      </c>
      <c r="W22" s="1">
        <v>0</v>
      </c>
      <c r="X22" s="1">
        <v>0</v>
      </c>
      <c r="Y22" s="1">
        <v>1</v>
      </c>
    </row>
    <row r="23" spans="1:25" ht="15.75" thickBot="1">
      <c r="A23" s="10">
        <f>(34/64)</f>
        <v>0.53125</v>
      </c>
      <c r="B23" s="22">
        <v>3</v>
      </c>
      <c r="C23" s="1">
        <v>49.063000000000002</v>
      </c>
      <c r="D23" s="1">
        <v>0.13919999999999999</v>
      </c>
      <c r="E23" s="1">
        <v>0.36109999999999998</v>
      </c>
      <c r="F23" s="1">
        <v>0.308</v>
      </c>
      <c r="G23" s="22">
        <v>0</v>
      </c>
      <c r="H23" s="1">
        <v>4.1239999999999997</v>
      </c>
      <c r="I23" s="22">
        <v>1</v>
      </c>
      <c r="J23" s="22">
        <v>0</v>
      </c>
      <c r="K23" s="22">
        <v>0</v>
      </c>
      <c r="L23" s="22">
        <v>1</v>
      </c>
      <c r="M23" s="1">
        <v>0.13600000000000001</v>
      </c>
      <c r="N23" s="1">
        <v>29.390999999999998</v>
      </c>
      <c r="O23" s="1">
        <v>0.44084136722173534</v>
      </c>
      <c r="P23" s="1">
        <v>171.84028697796711</v>
      </c>
      <c r="Q23" s="1">
        <v>9.4354804954931065E-2</v>
      </c>
      <c r="R23" s="22">
        <v>1</v>
      </c>
      <c r="S23" s="1">
        <v>262.59154760206263</v>
      </c>
      <c r="T23" s="1">
        <v>0.78531185879920795</v>
      </c>
      <c r="U23" s="1">
        <v>1.5976949868536372</v>
      </c>
      <c r="V23" s="22">
        <v>1</v>
      </c>
      <c r="W23" s="1">
        <v>0</v>
      </c>
      <c r="X23" s="1">
        <v>1</v>
      </c>
      <c r="Y23" s="1">
        <v>0</v>
      </c>
    </row>
    <row r="24" spans="1:25">
      <c r="A24" s="6">
        <f>(26/64)</f>
        <v>0.40625</v>
      </c>
      <c r="B24" s="22">
        <v>4</v>
      </c>
      <c r="C24" s="1">
        <v>377.65</v>
      </c>
      <c r="D24" s="1">
        <v>0.17530000000000001</v>
      </c>
      <c r="E24" s="1">
        <v>0.33479999999999999</v>
      </c>
      <c r="F24" s="1">
        <v>9.5000000000000001E-2</v>
      </c>
      <c r="G24" s="22">
        <v>1</v>
      </c>
      <c r="H24" s="1">
        <v>5.4909999999999997</v>
      </c>
      <c r="I24" s="22">
        <v>1</v>
      </c>
      <c r="J24" s="22">
        <v>0</v>
      </c>
      <c r="K24" s="22">
        <v>0</v>
      </c>
      <c r="L24" s="22">
        <v>1</v>
      </c>
      <c r="M24" s="1">
        <v>0.27229999999999999</v>
      </c>
      <c r="N24" s="1">
        <v>27.693999999999999</v>
      </c>
      <c r="O24" s="1">
        <v>0</v>
      </c>
      <c r="P24" s="1">
        <v>49.71748179531312</v>
      </c>
      <c r="Q24" s="1">
        <v>5.8599999999999999E-2</v>
      </c>
      <c r="R24" s="22">
        <v>0</v>
      </c>
      <c r="S24" s="1">
        <v>66.739358771349131</v>
      </c>
      <c r="T24" s="1">
        <v>0.61002625654827758</v>
      </c>
      <c r="U24" s="1">
        <v>0.61055166095591151</v>
      </c>
      <c r="V24" s="22">
        <v>1</v>
      </c>
      <c r="W24" s="1">
        <v>0</v>
      </c>
      <c r="X24" s="1">
        <v>0</v>
      </c>
      <c r="Y24" s="1">
        <v>1</v>
      </c>
    </row>
    <row r="25" spans="1:25">
      <c r="A25" s="8">
        <f>(40/64)</f>
        <v>0.625</v>
      </c>
      <c r="B25" s="22">
        <v>4</v>
      </c>
      <c r="C25" s="1">
        <v>203.69200000000001</v>
      </c>
      <c r="D25" s="1">
        <v>0.18410000000000001</v>
      </c>
      <c r="E25" s="1">
        <v>0.35560000000000003</v>
      </c>
      <c r="F25" s="1">
        <v>0.20899999999999999</v>
      </c>
      <c r="G25" s="22">
        <v>1</v>
      </c>
      <c r="H25" s="1">
        <v>2.754</v>
      </c>
      <c r="I25" s="22">
        <v>1</v>
      </c>
      <c r="J25" s="22">
        <v>0</v>
      </c>
      <c r="K25" s="22">
        <v>1</v>
      </c>
      <c r="L25" s="22">
        <v>0</v>
      </c>
      <c r="M25" s="1">
        <v>0.24809999999999999</v>
      </c>
      <c r="N25" s="1">
        <v>27.164000000000001</v>
      </c>
      <c r="O25" s="1">
        <v>0.30510771164306899</v>
      </c>
      <c r="P25" s="1">
        <v>54.706561867918232</v>
      </c>
      <c r="Q25" s="1">
        <v>4.5199999999999997E-2</v>
      </c>
      <c r="R25" s="22">
        <v>1</v>
      </c>
      <c r="S25" s="1">
        <v>54.37047036702473</v>
      </c>
      <c r="T25" s="1">
        <v>0.61298088086608726</v>
      </c>
      <c r="U25" s="1">
        <v>0.69219108791705131</v>
      </c>
      <c r="V25" s="22">
        <v>1</v>
      </c>
      <c r="W25" s="1">
        <v>0</v>
      </c>
      <c r="X25" s="1">
        <v>0</v>
      </c>
      <c r="Y25" s="1">
        <v>1</v>
      </c>
    </row>
    <row r="26" spans="1:25">
      <c r="A26" s="6">
        <f>(18/64)</f>
        <v>0.28125</v>
      </c>
      <c r="B26" s="22">
        <v>4</v>
      </c>
      <c r="C26" s="1">
        <v>153.655</v>
      </c>
      <c r="D26" s="1">
        <v>0.15509999999999999</v>
      </c>
      <c r="E26" s="1">
        <v>0.3614</v>
      </c>
      <c r="F26" s="1">
        <v>0.23499999999999999</v>
      </c>
      <c r="G26" s="22">
        <v>0</v>
      </c>
      <c r="H26" s="1">
        <v>0.91500000000000004</v>
      </c>
      <c r="I26" s="22">
        <v>1</v>
      </c>
      <c r="J26" s="22">
        <v>0</v>
      </c>
      <c r="K26" s="22">
        <v>1</v>
      </c>
      <c r="L26" s="22">
        <v>0</v>
      </c>
      <c r="M26" s="1">
        <v>0.2311</v>
      </c>
      <c r="N26" s="1">
        <v>24.032</v>
      </c>
      <c r="O26" s="1">
        <v>0.44137190459145487</v>
      </c>
      <c r="P26" s="1">
        <v>61.082588851648168</v>
      </c>
      <c r="Q26" s="1">
        <v>5.9950505591195094E-2</v>
      </c>
      <c r="R26" s="22">
        <v>1</v>
      </c>
      <c r="S26" s="1">
        <v>205.93379890013341</v>
      </c>
      <c r="T26" s="1">
        <v>0.6522700942252494</v>
      </c>
      <c r="U26" s="1">
        <v>0.73957804705346397</v>
      </c>
      <c r="V26" s="22">
        <v>1</v>
      </c>
      <c r="W26" s="1">
        <v>0</v>
      </c>
      <c r="X26" s="1">
        <v>0</v>
      </c>
      <c r="Y26" s="1">
        <v>1</v>
      </c>
    </row>
    <row r="27" spans="1:25" ht="15.75" thickBot="1">
      <c r="A27" s="11">
        <f>(17/64)</f>
        <v>0.265625</v>
      </c>
      <c r="B27" s="22">
        <v>4</v>
      </c>
      <c r="C27" s="1">
        <v>102.005</v>
      </c>
      <c r="D27" s="1">
        <v>0.13239999999999999</v>
      </c>
      <c r="E27" s="1">
        <v>0.36109999999999998</v>
      </c>
      <c r="F27" s="1">
        <v>0.14699999999999999</v>
      </c>
      <c r="G27" s="22">
        <v>0</v>
      </c>
      <c r="H27" s="1">
        <v>1.119</v>
      </c>
      <c r="I27" s="22">
        <v>1</v>
      </c>
      <c r="J27" s="22">
        <v>0</v>
      </c>
      <c r="K27" s="22">
        <v>0</v>
      </c>
      <c r="L27" s="22">
        <v>1</v>
      </c>
      <c r="M27" s="1">
        <v>0.28970000000000001</v>
      </c>
      <c r="N27" s="1">
        <v>22.353999999999999</v>
      </c>
      <c r="O27" s="1">
        <v>0.86181069555413958</v>
      </c>
      <c r="P27" s="1">
        <v>72.58</v>
      </c>
      <c r="Q27" s="1">
        <v>9.2299999999999993E-2</v>
      </c>
      <c r="R27" s="22">
        <v>1</v>
      </c>
      <c r="S27" s="1">
        <v>83.080990245576203</v>
      </c>
      <c r="T27" s="1">
        <v>0.49359439921742099</v>
      </c>
      <c r="U27" s="1">
        <v>0.46828617714817905</v>
      </c>
      <c r="V27" s="22">
        <v>1</v>
      </c>
      <c r="W27" s="1">
        <v>0</v>
      </c>
      <c r="X27" s="1">
        <v>0</v>
      </c>
      <c r="Y27" s="1">
        <v>1</v>
      </c>
    </row>
    <row r="28" spans="1:25">
      <c r="A28" s="6">
        <f>(24/64)</f>
        <v>0.375</v>
      </c>
      <c r="B28" s="22">
        <v>5</v>
      </c>
      <c r="C28" s="1">
        <v>171.95099999999999</v>
      </c>
      <c r="D28" s="1">
        <v>0.23899999999999999</v>
      </c>
      <c r="E28" s="1">
        <v>0.39419999999999999</v>
      </c>
      <c r="F28" s="1">
        <v>0.214</v>
      </c>
      <c r="G28" s="22">
        <v>1</v>
      </c>
      <c r="H28" s="1">
        <v>4.1050000000000004</v>
      </c>
      <c r="I28" s="22">
        <v>1</v>
      </c>
      <c r="J28" s="22">
        <v>1</v>
      </c>
      <c r="K28" s="22">
        <v>1</v>
      </c>
      <c r="L28" s="22">
        <v>0</v>
      </c>
      <c r="M28" s="1">
        <v>0.14580000000000001</v>
      </c>
      <c r="N28" s="1">
        <v>28.233000000000001</v>
      </c>
      <c r="O28" s="1">
        <v>0.30953585614506463</v>
      </c>
      <c r="P28" s="1">
        <v>38.612313973166778</v>
      </c>
      <c r="Q28" s="1">
        <v>3.4200000000000001E-2</v>
      </c>
      <c r="R28" s="22">
        <v>1</v>
      </c>
      <c r="S28" s="1">
        <v>142.24099394594973</v>
      </c>
      <c r="T28" s="1">
        <v>0.76528790736575303</v>
      </c>
      <c r="U28" s="1">
        <v>0.84295449569935621</v>
      </c>
      <c r="V28" s="22">
        <v>1</v>
      </c>
      <c r="W28" s="1">
        <v>0</v>
      </c>
      <c r="X28" s="1">
        <v>0</v>
      </c>
      <c r="Y28" s="1">
        <v>1</v>
      </c>
    </row>
    <row r="29" spans="1:25">
      <c r="A29" s="6">
        <f>(5/64)</f>
        <v>7.8125E-2</v>
      </c>
      <c r="B29" s="22">
        <v>5</v>
      </c>
      <c r="C29" s="1">
        <v>52.033999999999999</v>
      </c>
      <c r="D29" s="1">
        <v>0.2404</v>
      </c>
      <c r="E29" s="1">
        <v>0.36109999999999998</v>
      </c>
      <c r="F29" s="1">
        <v>0.18</v>
      </c>
      <c r="G29" s="22">
        <v>0</v>
      </c>
      <c r="H29" s="1">
        <v>0.53500000000000003</v>
      </c>
      <c r="I29" s="22">
        <v>0</v>
      </c>
      <c r="J29" s="22">
        <v>0</v>
      </c>
      <c r="K29" s="22">
        <v>0</v>
      </c>
      <c r="L29" s="22">
        <v>1</v>
      </c>
      <c r="M29" s="1">
        <v>0.17460000000000001</v>
      </c>
      <c r="N29" s="1">
        <v>22.462</v>
      </c>
      <c r="O29" s="1">
        <v>2.2177806818618594E-2</v>
      </c>
      <c r="P29" s="1">
        <v>72.41</v>
      </c>
      <c r="Q29" s="1">
        <v>7.6600000000000001E-2</v>
      </c>
      <c r="R29" s="22">
        <v>1</v>
      </c>
      <c r="S29" s="1">
        <v>82.919658492524121</v>
      </c>
      <c r="T29" s="1">
        <v>0.62843683277331752</v>
      </c>
      <c r="U29" s="1">
        <v>0.65650039858554021</v>
      </c>
      <c r="V29" s="22">
        <v>1</v>
      </c>
      <c r="W29" s="1">
        <v>0</v>
      </c>
      <c r="X29" s="1">
        <v>0</v>
      </c>
      <c r="Y29" s="1">
        <v>1</v>
      </c>
    </row>
    <row r="30" spans="1:25">
      <c r="A30" s="6">
        <f>(14/64)</f>
        <v>0.21875</v>
      </c>
      <c r="B30" s="22">
        <v>5</v>
      </c>
      <c r="C30" s="1">
        <v>31.817</v>
      </c>
      <c r="D30" s="1">
        <v>0.14649999999999999</v>
      </c>
      <c r="E30" s="1">
        <v>0.36109999999999998</v>
      </c>
      <c r="F30" s="1">
        <v>0.16500000000000001</v>
      </c>
      <c r="G30" s="22">
        <v>0</v>
      </c>
      <c r="H30" s="1">
        <v>0.77600000000000002</v>
      </c>
      <c r="I30" s="22">
        <v>1</v>
      </c>
      <c r="J30" s="22">
        <v>0</v>
      </c>
      <c r="K30" s="22">
        <v>0</v>
      </c>
      <c r="L30" s="22">
        <v>1</v>
      </c>
      <c r="M30" s="1">
        <v>0.14480000000000001</v>
      </c>
      <c r="N30" s="1">
        <v>29.864000000000001</v>
      </c>
      <c r="O30" s="1">
        <v>0.32479492095420687</v>
      </c>
      <c r="P30" s="1">
        <v>76.23</v>
      </c>
      <c r="Q30" s="1">
        <v>8.43E-2</v>
      </c>
      <c r="R30" s="22">
        <v>1</v>
      </c>
      <c r="S30" s="1">
        <v>65.472089449036673</v>
      </c>
      <c r="T30" s="1">
        <v>0.72636617695122707</v>
      </c>
      <c r="U30" s="1">
        <v>0.74924221673947888</v>
      </c>
      <c r="V30" s="22">
        <v>1</v>
      </c>
      <c r="W30" s="1">
        <v>0</v>
      </c>
      <c r="X30" s="1">
        <v>0</v>
      </c>
      <c r="Y30" s="1">
        <v>1</v>
      </c>
    </row>
    <row r="31" spans="1:25" ht="15.75" thickBot="1">
      <c r="A31" s="11">
        <f>(11/64)</f>
        <v>0.171875</v>
      </c>
      <c r="B31" s="22">
        <v>5</v>
      </c>
      <c r="C31" s="1">
        <v>30.556000000000001</v>
      </c>
      <c r="D31" s="1">
        <v>0.1822</v>
      </c>
      <c r="E31" s="1">
        <v>0.36109999999999998</v>
      </c>
      <c r="F31" s="1">
        <v>0.29899999999999999</v>
      </c>
      <c r="G31" s="22">
        <v>0</v>
      </c>
      <c r="H31" s="1">
        <v>0.32</v>
      </c>
      <c r="I31" s="22">
        <v>0</v>
      </c>
      <c r="J31" s="22">
        <v>0</v>
      </c>
      <c r="K31" s="22">
        <v>0</v>
      </c>
      <c r="L31" s="22">
        <v>1</v>
      </c>
      <c r="M31" s="1">
        <v>0.14699999999999999</v>
      </c>
      <c r="N31" s="1">
        <v>24.355</v>
      </c>
      <c r="O31" s="1">
        <v>8.2962429637387092E-2</v>
      </c>
      <c r="P31" s="1">
        <v>62.84</v>
      </c>
      <c r="Q31" s="1">
        <v>6.6799999999999998E-2</v>
      </c>
      <c r="R31" s="22">
        <v>1</v>
      </c>
      <c r="S31" s="1">
        <v>27.744189684513678</v>
      </c>
      <c r="T31" s="1">
        <v>0.68353771193689039</v>
      </c>
      <c r="U31" s="1">
        <v>0.60084271763319808</v>
      </c>
      <c r="V31" s="22">
        <v>1</v>
      </c>
      <c r="W31" s="1">
        <v>0</v>
      </c>
      <c r="X31" s="1">
        <v>0</v>
      </c>
      <c r="Y31" s="1">
        <v>1</v>
      </c>
    </row>
    <row r="32" spans="1:25">
      <c r="A32" s="12">
        <f>(41/63)</f>
        <v>0.65079365079365081</v>
      </c>
      <c r="B32" s="22">
        <v>6</v>
      </c>
      <c r="C32" s="1">
        <v>299.71499999999997</v>
      </c>
      <c r="D32" s="1">
        <v>0.25109999999999999</v>
      </c>
      <c r="E32" s="1">
        <v>0.40229999999999999</v>
      </c>
      <c r="F32" s="1">
        <v>0.25619999999999998</v>
      </c>
      <c r="G32" s="22">
        <v>1</v>
      </c>
      <c r="H32" s="1">
        <v>3.94</v>
      </c>
      <c r="I32" s="22">
        <v>0</v>
      </c>
      <c r="J32" s="22">
        <v>1</v>
      </c>
      <c r="K32" s="22">
        <v>0</v>
      </c>
      <c r="L32" s="22">
        <v>0</v>
      </c>
      <c r="M32" s="1">
        <v>0.15440000000000001</v>
      </c>
      <c r="N32" s="1">
        <v>26.792000000000002</v>
      </c>
      <c r="O32" s="1">
        <v>0.32364079208581481</v>
      </c>
      <c r="P32" s="1">
        <v>47.267023672488861</v>
      </c>
      <c r="Q32" s="1">
        <v>5.3499999999999999E-2</v>
      </c>
      <c r="R32" s="22">
        <v>0</v>
      </c>
      <c r="S32" s="1">
        <v>127.07818661061343</v>
      </c>
      <c r="T32" s="1">
        <v>0.66724541339839283</v>
      </c>
      <c r="U32" s="1">
        <v>0.53354893835810691</v>
      </c>
      <c r="V32" s="22">
        <v>1</v>
      </c>
      <c r="W32" s="1">
        <v>0</v>
      </c>
      <c r="X32" s="1">
        <v>1</v>
      </c>
      <c r="Y32" s="1">
        <v>0</v>
      </c>
    </row>
    <row r="33" spans="1:25">
      <c r="A33" s="12">
        <f>(35/64)</f>
        <v>0.546875</v>
      </c>
      <c r="B33" s="22">
        <v>6</v>
      </c>
      <c r="C33" s="1">
        <v>175.62299999999999</v>
      </c>
      <c r="D33" s="1">
        <v>0.21299999999999999</v>
      </c>
      <c r="E33" s="1">
        <v>0.41720000000000002</v>
      </c>
      <c r="F33" s="1">
        <v>0.26300000000000001</v>
      </c>
      <c r="G33" s="22">
        <v>1</v>
      </c>
      <c r="H33" s="1">
        <v>3.8130000000000002</v>
      </c>
      <c r="I33" s="22">
        <v>0</v>
      </c>
      <c r="J33" s="22">
        <v>1</v>
      </c>
      <c r="K33" s="22">
        <v>1</v>
      </c>
      <c r="L33" s="22">
        <v>1</v>
      </c>
      <c r="M33" s="1">
        <v>0.11310000000000001</v>
      </c>
      <c r="N33" s="1">
        <v>26.414999999999999</v>
      </c>
      <c r="O33" s="1">
        <v>1.1565284729221117</v>
      </c>
      <c r="P33" s="1">
        <v>70.650768976728557</v>
      </c>
      <c r="Q33" s="1">
        <v>6.0900000000000003E-2</v>
      </c>
      <c r="R33" s="22">
        <v>1</v>
      </c>
      <c r="S33" s="1">
        <v>200.41860974929253</v>
      </c>
      <c r="T33" s="1">
        <v>0.78560887240479194</v>
      </c>
      <c r="U33" s="1">
        <v>0.81046997859050363</v>
      </c>
      <c r="V33" s="22">
        <v>1</v>
      </c>
      <c r="W33" s="1">
        <v>0</v>
      </c>
      <c r="X33" s="1">
        <v>0</v>
      </c>
      <c r="Y33" s="1">
        <v>1</v>
      </c>
    </row>
    <row r="34" spans="1:25">
      <c r="A34" s="12">
        <f>(43/64)</f>
        <v>0.671875</v>
      </c>
      <c r="B34" s="22">
        <v>6</v>
      </c>
      <c r="C34" s="1">
        <v>144.43600000000001</v>
      </c>
      <c r="D34" s="1">
        <v>0.26479999999999998</v>
      </c>
      <c r="E34" s="1">
        <v>0.41549999999999998</v>
      </c>
      <c r="F34" s="1">
        <v>0.23899999999999999</v>
      </c>
      <c r="G34" s="22">
        <v>1</v>
      </c>
      <c r="H34" s="1">
        <v>5.8159999999999998</v>
      </c>
      <c r="I34" s="22">
        <v>0</v>
      </c>
      <c r="J34" s="22">
        <v>0</v>
      </c>
      <c r="K34" s="22">
        <v>1</v>
      </c>
      <c r="L34" s="22">
        <v>1</v>
      </c>
      <c r="M34" s="1">
        <v>0.16639999999999999</v>
      </c>
      <c r="N34" s="1">
        <v>25.149000000000001</v>
      </c>
      <c r="O34" s="1">
        <v>0.47466698053116957</v>
      </c>
      <c r="P34" s="1">
        <v>25.92686033952754</v>
      </c>
      <c r="Q34" s="1">
        <v>2.5371312515950494E-2</v>
      </c>
      <c r="R34" s="22">
        <v>1</v>
      </c>
      <c r="S34" s="1">
        <v>129.81833587194328</v>
      </c>
      <c r="T34" s="1">
        <v>0.70473788406779037</v>
      </c>
      <c r="U34" s="1">
        <v>0.68928147061674372</v>
      </c>
      <c r="V34" s="22">
        <v>1</v>
      </c>
      <c r="W34" s="1">
        <v>0</v>
      </c>
      <c r="X34" s="1">
        <v>0</v>
      </c>
      <c r="Y34" s="1">
        <v>1</v>
      </c>
    </row>
    <row r="35" spans="1:25">
      <c r="A35" s="12">
        <f>(40/64)</f>
        <v>0.625</v>
      </c>
      <c r="B35" s="22">
        <v>6</v>
      </c>
      <c r="C35" s="1">
        <v>125.31699999999999</v>
      </c>
      <c r="D35" s="1">
        <v>0.2621</v>
      </c>
      <c r="E35" s="1">
        <v>0.4017</v>
      </c>
      <c r="F35" s="1">
        <v>0.314</v>
      </c>
      <c r="G35" s="22">
        <v>1</v>
      </c>
      <c r="H35" s="1">
        <v>3.79</v>
      </c>
      <c r="I35" s="22">
        <v>0</v>
      </c>
      <c r="J35" s="22">
        <v>0</v>
      </c>
      <c r="K35" s="22">
        <v>1</v>
      </c>
      <c r="L35" s="22">
        <v>1</v>
      </c>
      <c r="M35" s="1">
        <v>0.1729</v>
      </c>
      <c r="N35" s="1">
        <v>26.689</v>
      </c>
      <c r="O35" s="1">
        <v>1.6130054182592943</v>
      </c>
      <c r="P35" s="1">
        <v>35.209045859699799</v>
      </c>
      <c r="Q35" s="1">
        <v>3.6902691343752007E-2</v>
      </c>
      <c r="R35" s="22">
        <v>1</v>
      </c>
      <c r="S35" s="1">
        <v>130.73160305465339</v>
      </c>
      <c r="T35" s="1">
        <v>0.69000458571356071</v>
      </c>
      <c r="U35" s="1">
        <v>0.74430540174118431</v>
      </c>
      <c r="V35" s="22">
        <v>1</v>
      </c>
      <c r="W35" s="1">
        <v>0</v>
      </c>
      <c r="X35" s="1">
        <v>0</v>
      </c>
      <c r="Y35" s="1">
        <v>1</v>
      </c>
    </row>
    <row r="36" spans="1:25">
      <c r="A36" s="13">
        <f>(25/64)</f>
        <v>0.390625</v>
      </c>
      <c r="B36" s="22">
        <v>6</v>
      </c>
      <c r="C36" s="1">
        <v>78.891999999999996</v>
      </c>
      <c r="D36" s="1">
        <v>0.22500000000000001</v>
      </c>
      <c r="E36" s="1">
        <v>0.34699999999999998</v>
      </c>
      <c r="F36" s="1">
        <v>0.255</v>
      </c>
      <c r="G36" s="22">
        <v>1</v>
      </c>
      <c r="H36" s="1">
        <v>1.1399999999999999</v>
      </c>
      <c r="I36" s="22">
        <v>0</v>
      </c>
      <c r="J36" s="22">
        <v>0</v>
      </c>
      <c r="K36" s="22">
        <v>1</v>
      </c>
      <c r="L36" s="22">
        <v>1</v>
      </c>
      <c r="M36" s="1">
        <v>0.15429999999999999</v>
      </c>
      <c r="N36" s="1">
        <v>25.013000000000002</v>
      </c>
      <c r="O36" s="1">
        <v>0.36241951021649849</v>
      </c>
      <c r="P36" s="1">
        <v>44.795416518785174</v>
      </c>
      <c r="Q36" s="1">
        <v>4.58E-2</v>
      </c>
      <c r="R36" s="22">
        <v>1</v>
      </c>
      <c r="S36" s="1">
        <v>77.714285352126964</v>
      </c>
      <c r="T36" s="1">
        <v>0.69052863088724115</v>
      </c>
      <c r="U36" s="1">
        <v>0.58213167900420826</v>
      </c>
      <c r="V36" s="22">
        <v>1</v>
      </c>
      <c r="W36" s="1">
        <v>0</v>
      </c>
      <c r="X36" s="1">
        <v>0</v>
      </c>
      <c r="Y36" s="1">
        <v>1</v>
      </c>
    </row>
    <row r="37" spans="1:25">
      <c r="A37" s="13">
        <f>(23/64)</f>
        <v>0.359375</v>
      </c>
      <c r="B37" s="22">
        <v>6</v>
      </c>
      <c r="C37" s="1">
        <v>62.389000000000003</v>
      </c>
      <c r="D37" s="1">
        <v>0.2384</v>
      </c>
      <c r="E37" s="1">
        <v>0.35620000000000002</v>
      </c>
      <c r="F37" s="1">
        <v>0.23200000000000001</v>
      </c>
      <c r="G37" s="22">
        <v>1</v>
      </c>
      <c r="H37" s="1">
        <v>1.0920000000000001</v>
      </c>
      <c r="I37" s="22">
        <v>0</v>
      </c>
      <c r="J37" s="22">
        <v>0</v>
      </c>
      <c r="K37" s="22">
        <v>0</v>
      </c>
      <c r="L37" s="22">
        <v>0</v>
      </c>
      <c r="M37" s="1">
        <v>0.18490000000000001</v>
      </c>
      <c r="N37" s="1">
        <v>23.513000000000002</v>
      </c>
      <c r="O37" s="1">
        <v>0</v>
      </c>
      <c r="P37" s="1">
        <v>63.250412733013832</v>
      </c>
      <c r="Q37" s="1">
        <v>6.8997134510168395E-2</v>
      </c>
      <c r="R37" s="22">
        <v>1</v>
      </c>
      <c r="S37" s="1">
        <v>63.114771995063229</v>
      </c>
      <c r="T37" s="1">
        <v>0.71696058222583547</v>
      </c>
      <c r="U37" s="1">
        <v>0.64572216159899987</v>
      </c>
      <c r="V37" s="22">
        <v>1</v>
      </c>
      <c r="W37" s="1">
        <v>0</v>
      </c>
      <c r="X37" s="1">
        <v>0</v>
      </c>
      <c r="Y37" s="1">
        <v>1</v>
      </c>
    </row>
    <row r="38" spans="1:25">
      <c r="A38" s="13">
        <f>(23/64)</f>
        <v>0.359375</v>
      </c>
      <c r="B38" s="22">
        <v>6</v>
      </c>
      <c r="C38" s="1">
        <v>58.149000000000001</v>
      </c>
      <c r="D38" s="1">
        <v>0.189</v>
      </c>
      <c r="E38" s="1">
        <v>0.36109999999999998</v>
      </c>
      <c r="F38" s="1">
        <v>0.39700000000000002</v>
      </c>
      <c r="G38" s="22">
        <v>1</v>
      </c>
      <c r="H38" s="1">
        <v>2.7290000000000001</v>
      </c>
      <c r="I38" s="22">
        <v>0</v>
      </c>
      <c r="J38" s="22">
        <v>0</v>
      </c>
      <c r="K38" s="22">
        <v>1</v>
      </c>
      <c r="L38" s="22">
        <v>1</v>
      </c>
      <c r="M38" s="1">
        <v>0.17280000000000001</v>
      </c>
      <c r="N38" s="1">
        <v>24.491</v>
      </c>
      <c r="O38" s="1">
        <v>0.56214208326884385</v>
      </c>
      <c r="P38" s="1">
        <v>57.268792240623227</v>
      </c>
      <c r="Q38" s="1">
        <v>5.6899999999999999E-2</v>
      </c>
      <c r="R38" s="22">
        <v>1</v>
      </c>
      <c r="S38" s="1">
        <v>93.397808044850294</v>
      </c>
      <c r="T38" s="1">
        <v>0.71298127289123003</v>
      </c>
      <c r="U38" s="1">
        <v>0.59261736848441071</v>
      </c>
      <c r="V38" s="22">
        <v>1</v>
      </c>
      <c r="W38" s="1">
        <v>0</v>
      </c>
      <c r="X38" s="1">
        <v>0</v>
      </c>
      <c r="Y38" s="1">
        <v>1</v>
      </c>
    </row>
    <row r="39" spans="1:25">
      <c r="A39" s="13">
        <f>(25/64)</f>
        <v>0.390625</v>
      </c>
      <c r="B39" s="22">
        <v>6</v>
      </c>
      <c r="C39" s="1">
        <v>51.756</v>
      </c>
      <c r="D39" s="1">
        <v>0.18970000000000001</v>
      </c>
      <c r="E39" s="1">
        <v>0.36109999999999998</v>
      </c>
      <c r="F39" s="1">
        <v>0.17699999999999999</v>
      </c>
      <c r="G39" s="22">
        <v>1</v>
      </c>
      <c r="H39" s="1">
        <v>2.1640000000000001</v>
      </c>
      <c r="I39" s="22">
        <v>0</v>
      </c>
      <c r="J39" s="22">
        <v>0</v>
      </c>
      <c r="K39" s="22">
        <v>0</v>
      </c>
      <c r="L39" s="22">
        <v>0</v>
      </c>
      <c r="M39" s="1">
        <v>0.13930000000000001</v>
      </c>
      <c r="N39" s="1">
        <v>24.861999999999998</v>
      </c>
      <c r="O39" s="1">
        <v>0.51449107349872469</v>
      </c>
      <c r="P39" s="1">
        <v>65.05</v>
      </c>
      <c r="Q39" s="1">
        <v>4.8500000000000001E-2</v>
      </c>
      <c r="R39" s="22">
        <v>1</v>
      </c>
      <c r="S39" s="1">
        <v>131.55536575469512</v>
      </c>
      <c r="T39" s="1">
        <v>0.74891815024567054</v>
      </c>
      <c r="U39" s="1">
        <v>0.84560256047608007</v>
      </c>
      <c r="V39" s="22">
        <v>1</v>
      </c>
      <c r="W39" s="1">
        <v>0</v>
      </c>
      <c r="X39" s="1">
        <v>0</v>
      </c>
      <c r="Y39" s="1">
        <v>1</v>
      </c>
    </row>
    <row r="40" spans="1:25" ht="15.75" thickBot="1">
      <c r="A40" s="14">
        <f>(27/64)</f>
        <v>0.421875</v>
      </c>
      <c r="B40" s="22">
        <v>6</v>
      </c>
      <c r="C40" s="1">
        <v>38.881</v>
      </c>
      <c r="D40" s="1">
        <v>0.20399999999999999</v>
      </c>
      <c r="E40" s="1">
        <v>0.36109999999999998</v>
      </c>
      <c r="F40" s="1">
        <v>0.155</v>
      </c>
      <c r="G40" s="22">
        <v>1</v>
      </c>
      <c r="H40" s="1">
        <v>1.256</v>
      </c>
      <c r="I40" s="22">
        <v>0</v>
      </c>
      <c r="J40" s="22">
        <v>0</v>
      </c>
      <c r="K40" s="22">
        <v>0</v>
      </c>
      <c r="L40" s="22">
        <v>0</v>
      </c>
      <c r="M40" s="1">
        <v>0.1075</v>
      </c>
      <c r="N40" s="1">
        <v>25.21</v>
      </c>
      <c r="O40" s="1">
        <v>0.63498881201615187</v>
      </c>
      <c r="P40" s="1">
        <v>43.774594274838613</v>
      </c>
      <c r="Q40" s="1">
        <v>3.1896551724137932E-2</v>
      </c>
      <c r="R40" s="22">
        <v>1</v>
      </c>
      <c r="S40" s="1">
        <v>128.47943571410198</v>
      </c>
      <c r="T40" s="1">
        <v>0.74961436970543072</v>
      </c>
      <c r="U40" s="1">
        <v>0.66485876597824134</v>
      </c>
      <c r="V40" s="22">
        <v>1</v>
      </c>
      <c r="W40" s="1">
        <v>0</v>
      </c>
      <c r="X40" s="1">
        <v>0</v>
      </c>
      <c r="Y40" s="1">
        <v>1</v>
      </c>
    </row>
    <row r="41" spans="1:25">
      <c r="A41" s="15">
        <f>(30/64)</f>
        <v>0.46875</v>
      </c>
      <c r="B41" s="22">
        <v>7</v>
      </c>
      <c r="C41" s="1">
        <v>172.816</v>
      </c>
      <c r="D41" s="1">
        <v>0.15709999999999999</v>
      </c>
      <c r="E41" s="1">
        <v>0.35959999999999998</v>
      </c>
      <c r="F41" s="1">
        <v>0.28100000000000003</v>
      </c>
      <c r="G41" s="22">
        <v>1</v>
      </c>
      <c r="H41" s="1">
        <v>2.2069999999999999</v>
      </c>
      <c r="I41" s="22">
        <v>0</v>
      </c>
      <c r="J41" s="22">
        <v>0</v>
      </c>
      <c r="K41" s="22">
        <v>1</v>
      </c>
      <c r="L41" s="22">
        <v>0</v>
      </c>
      <c r="M41" s="1">
        <v>0.21659999999999999</v>
      </c>
      <c r="N41" s="1">
        <v>21.254000000000001</v>
      </c>
      <c r="O41" s="1">
        <v>0.39162461809091753</v>
      </c>
      <c r="P41" s="1">
        <v>44.120810573095085</v>
      </c>
      <c r="Q41" s="1">
        <v>0.05</v>
      </c>
      <c r="R41" s="22">
        <v>1</v>
      </c>
      <c r="S41" s="1">
        <v>15.572974840292567</v>
      </c>
      <c r="T41" s="1">
        <v>0.73899933125832884</v>
      </c>
      <c r="U41" s="1">
        <v>0.58495026965095831</v>
      </c>
      <c r="V41" s="22">
        <v>1</v>
      </c>
      <c r="W41" s="1">
        <v>0</v>
      </c>
      <c r="X41" s="1">
        <v>0</v>
      </c>
      <c r="Y41" s="1">
        <v>1</v>
      </c>
    </row>
    <row r="42" spans="1:25">
      <c r="A42" s="15">
        <f>(21/64)</f>
        <v>0.328125</v>
      </c>
      <c r="B42" s="22">
        <v>7</v>
      </c>
      <c r="C42" s="1">
        <v>84.144999999999996</v>
      </c>
      <c r="D42" s="1">
        <v>0.16830000000000001</v>
      </c>
      <c r="E42" s="1">
        <v>0.34489999999999998</v>
      </c>
      <c r="F42" s="1">
        <v>0.16</v>
      </c>
      <c r="G42" s="22">
        <v>1</v>
      </c>
      <c r="H42" s="1">
        <v>1.34</v>
      </c>
      <c r="I42" s="22">
        <v>0</v>
      </c>
      <c r="J42" s="22">
        <v>1</v>
      </c>
      <c r="K42" s="22">
        <v>1</v>
      </c>
      <c r="L42" s="22">
        <v>0</v>
      </c>
      <c r="M42" s="1">
        <v>0.14680000000000001</v>
      </c>
      <c r="N42" s="1">
        <v>26.872</v>
      </c>
      <c r="O42" s="1">
        <v>0.30238279160972131</v>
      </c>
      <c r="P42" s="1">
        <v>48.072969279220395</v>
      </c>
      <c r="Q42" s="1">
        <v>6.2199999999999998E-2</v>
      </c>
      <c r="R42" s="22">
        <v>1</v>
      </c>
      <c r="S42" s="1">
        <v>43.669194248024247</v>
      </c>
      <c r="T42" s="1">
        <v>0.80734210151084485</v>
      </c>
      <c r="U42" s="1">
        <v>0.64652637459147899</v>
      </c>
      <c r="V42" s="22">
        <v>1</v>
      </c>
      <c r="W42" s="1">
        <v>0</v>
      </c>
      <c r="X42" s="1">
        <v>0</v>
      </c>
      <c r="Y42" s="1">
        <v>1</v>
      </c>
    </row>
    <row r="43" spans="1:25">
      <c r="A43" s="15">
        <f>(20/64)</f>
        <v>0.3125</v>
      </c>
      <c r="B43" s="22">
        <v>7</v>
      </c>
      <c r="C43" s="1">
        <v>83.741</v>
      </c>
      <c r="D43" s="1">
        <v>0.16289999999999999</v>
      </c>
      <c r="E43" s="1">
        <v>0.45419999999999999</v>
      </c>
      <c r="F43" s="1">
        <v>0.16900000000000001</v>
      </c>
      <c r="G43" s="22">
        <v>1</v>
      </c>
      <c r="H43" s="1">
        <v>4.3070000000000004</v>
      </c>
      <c r="I43" s="22">
        <v>0</v>
      </c>
      <c r="J43" s="22">
        <v>0</v>
      </c>
      <c r="K43" s="22">
        <v>0</v>
      </c>
      <c r="L43" s="22">
        <v>1</v>
      </c>
      <c r="M43" s="1">
        <v>0.14149999999999999</v>
      </c>
      <c r="N43" s="1">
        <v>28.013999999999999</v>
      </c>
      <c r="O43" s="1">
        <v>0.33855578509929429</v>
      </c>
      <c r="P43" s="1">
        <v>44.610847732890697</v>
      </c>
      <c r="Q43" s="1">
        <v>4.3700000000000003E-2</v>
      </c>
      <c r="R43" s="22">
        <v>1</v>
      </c>
      <c r="S43" s="1">
        <v>52.011549659067839</v>
      </c>
      <c r="T43" s="1">
        <v>0.80983833170787578</v>
      </c>
      <c r="U43" s="1">
        <v>0.90903231499504433</v>
      </c>
      <c r="V43" s="22">
        <v>1</v>
      </c>
      <c r="W43" s="1">
        <v>0</v>
      </c>
      <c r="X43" s="1">
        <v>0</v>
      </c>
      <c r="Y43" s="1">
        <v>1</v>
      </c>
    </row>
    <row r="44" spans="1:25">
      <c r="A44" s="16">
        <f>(48/64)</f>
        <v>0.75</v>
      </c>
      <c r="B44" s="22">
        <v>7</v>
      </c>
      <c r="C44" s="1">
        <v>74.641000000000005</v>
      </c>
      <c r="D44" s="1">
        <v>0.1653</v>
      </c>
      <c r="E44" s="1">
        <v>0.47760000000000002</v>
      </c>
      <c r="F44" s="1">
        <v>0.221</v>
      </c>
      <c r="G44" s="22">
        <v>1</v>
      </c>
      <c r="H44" s="1">
        <v>1.569</v>
      </c>
      <c r="I44" s="22">
        <v>0</v>
      </c>
      <c r="J44" s="22">
        <v>0</v>
      </c>
      <c r="K44" s="22">
        <v>0</v>
      </c>
      <c r="L44" s="22">
        <v>1</v>
      </c>
      <c r="M44" s="1">
        <v>0.2157</v>
      </c>
      <c r="N44" s="1">
        <v>28.097000000000001</v>
      </c>
      <c r="O44" s="1">
        <v>0.19150332926943636</v>
      </c>
      <c r="P44" s="1">
        <v>34.159999999999997</v>
      </c>
      <c r="Q44" s="1">
        <v>3.6400000000000002E-2</v>
      </c>
      <c r="R44" s="22">
        <v>1</v>
      </c>
      <c r="S44" s="1">
        <v>78.867179834139407</v>
      </c>
      <c r="T44" s="1">
        <v>0.77223288216458597</v>
      </c>
      <c r="U44" s="1">
        <v>0.74716433072975985</v>
      </c>
      <c r="V44" s="22">
        <v>0</v>
      </c>
      <c r="W44" s="1">
        <v>1</v>
      </c>
      <c r="X44" s="1">
        <v>1</v>
      </c>
      <c r="Y44" s="1">
        <v>0</v>
      </c>
    </row>
    <row r="45" spans="1:25" ht="15.75" thickBot="1">
      <c r="A45" s="17">
        <f>(22/64)</f>
        <v>0.34375</v>
      </c>
      <c r="B45" s="22">
        <v>7</v>
      </c>
      <c r="C45" s="1">
        <v>54.875999999999998</v>
      </c>
      <c r="D45" s="1">
        <v>0.1777</v>
      </c>
      <c r="E45" s="1">
        <v>0.36109999999999998</v>
      </c>
      <c r="F45" s="1">
        <v>0.19700000000000001</v>
      </c>
      <c r="G45" s="22">
        <v>1</v>
      </c>
      <c r="H45" s="1">
        <v>1.9950000000000001</v>
      </c>
      <c r="I45" s="22">
        <v>0</v>
      </c>
      <c r="J45" s="22">
        <v>0</v>
      </c>
      <c r="K45" s="22">
        <v>1</v>
      </c>
      <c r="L45" s="22">
        <v>0</v>
      </c>
      <c r="M45" s="1">
        <v>0.15989999999999999</v>
      </c>
      <c r="N45" s="1">
        <v>24.791</v>
      </c>
      <c r="O45" s="1">
        <v>1.1442707194401924</v>
      </c>
      <c r="P45" s="1">
        <v>41.90068518113565</v>
      </c>
      <c r="Q45" s="1">
        <v>4.1000000000000002E-2</v>
      </c>
      <c r="R45" s="22">
        <v>1</v>
      </c>
      <c r="S45" s="1">
        <v>35.354462059916905</v>
      </c>
      <c r="T45" s="1">
        <v>0.80383681671310236</v>
      </c>
      <c r="U45" s="1">
        <v>0.68178730720169123</v>
      </c>
      <c r="V45" s="22">
        <v>1</v>
      </c>
      <c r="W45" s="1">
        <v>0</v>
      </c>
      <c r="X45" s="1">
        <v>0</v>
      </c>
      <c r="Y45" s="1">
        <v>1</v>
      </c>
    </row>
    <row r="46" spans="1:25">
      <c r="A46" s="16">
        <f>(38/63)</f>
        <v>0.60317460317460314</v>
      </c>
      <c r="B46" s="22">
        <v>8</v>
      </c>
      <c r="C46" s="1">
        <v>1620.809</v>
      </c>
      <c r="D46" s="1">
        <v>0.2152</v>
      </c>
      <c r="E46" s="1">
        <v>0.495</v>
      </c>
      <c r="F46" s="1">
        <v>0.26400000000000001</v>
      </c>
      <c r="G46" s="22">
        <v>1</v>
      </c>
      <c r="H46" s="1">
        <v>77.183000000000007</v>
      </c>
      <c r="I46" s="22">
        <v>1</v>
      </c>
      <c r="J46" s="22">
        <v>1</v>
      </c>
      <c r="K46" s="22">
        <v>0</v>
      </c>
      <c r="L46" s="22">
        <v>1</v>
      </c>
      <c r="M46" s="1">
        <v>0.1104</v>
      </c>
      <c r="N46" s="1">
        <v>36.049999999999997</v>
      </c>
      <c r="O46" s="1">
        <v>0.51764273273408523</v>
      </c>
      <c r="P46" s="1">
        <v>68.587807693565381</v>
      </c>
      <c r="Q46" s="1">
        <v>4.0599999999999997E-2</v>
      </c>
      <c r="R46" s="22">
        <v>0</v>
      </c>
      <c r="S46" s="1">
        <v>299.79363419749023</v>
      </c>
      <c r="T46" s="1">
        <v>0.6080945412553177</v>
      </c>
      <c r="U46" s="1">
        <v>0.9094542731376738</v>
      </c>
      <c r="V46" s="23">
        <v>0</v>
      </c>
      <c r="W46" s="21">
        <v>1</v>
      </c>
      <c r="X46" s="1">
        <v>0</v>
      </c>
      <c r="Y46" s="1">
        <v>1</v>
      </c>
    </row>
    <row r="47" spans="1:25">
      <c r="A47" s="16">
        <f>(36/64)</f>
        <v>0.5625</v>
      </c>
      <c r="B47" s="22">
        <v>8</v>
      </c>
      <c r="C47" s="1">
        <v>257.34899999999999</v>
      </c>
      <c r="D47" s="1">
        <v>0.2046</v>
      </c>
      <c r="E47" s="1">
        <v>0.27460000000000001</v>
      </c>
      <c r="F47" s="1">
        <v>0.25</v>
      </c>
      <c r="G47" s="22">
        <v>0</v>
      </c>
      <c r="H47" s="1">
        <v>3.6179999999999999</v>
      </c>
      <c r="I47" s="22">
        <v>1</v>
      </c>
      <c r="J47" s="22">
        <v>1</v>
      </c>
      <c r="K47" s="22">
        <v>0</v>
      </c>
      <c r="L47" s="22">
        <v>1</v>
      </c>
      <c r="M47" s="1">
        <v>0.14749999999999999</v>
      </c>
      <c r="N47" s="1">
        <v>24.045000000000002</v>
      </c>
      <c r="O47" s="1">
        <v>0.32067348231390058</v>
      </c>
      <c r="P47" s="1">
        <v>49.215337926317957</v>
      </c>
      <c r="Q47" s="1">
        <v>5.357664128595601E-2</v>
      </c>
      <c r="R47" s="22">
        <v>0</v>
      </c>
      <c r="S47" s="1">
        <v>78.903761973040488</v>
      </c>
      <c r="T47" s="1">
        <v>0.61712804530088394</v>
      </c>
      <c r="U47" s="1">
        <v>0.56306032683243379</v>
      </c>
      <c r="V47" s="23">
        <v>0</v>
      </c>
      <c r="W47" s="21">
        <v>1</v>
      </c>
      <c r="X47" s="1">
        <v>0</v>
      </c>
      <c r="Y47" s="1">
        <v>1</v>
      </c>
    </row>
    <row r="48" spans="1:25">
      <c r="A48" s="16">
        <f>(32/64)</f>
        <v>0.5</v>
      </c>
      <c r="B48" s="22">
        <v>8</v>
      </c>
      <c r="C48" s="1">
        <v>215.84800000000001</v>
      </c>
      <c r="D48" s="1">
        <v>0.1835</v>
      </c>
      <c r="E48" s="1">
        <v>0.25090000000000001</v>
      </c>
      <c r="F48" s="1">
        <v>0.24099999999999999</v>
      </c>
      <c r="G48" s="22">
        <v>0</v>
      </c>
      <c r="H48" s="1">
        <v>0.52800000000000002</v>
      </c>
      <c r="I48" s="22">
        <v>1</v>
      </c>
      <c r="J48" s="22">
        <v>1</v>
      </c>
      <c r="K48" s="22">
        <v>0</v>
      </c>
      <c r="L48" s="22">
        <v>1</v>
      </c>
      <c r="M48" s="1">
        <v>0.1663</v>
      </c>
      <c r="N48" s="1">
        <v>25.97</v>
      </c>
      <c r="O48" s="1">
        <v>0.23535543530632669</v>
      </c>
      <c r="P48" s="1">
        <v>47.440791668210963</v>
      </c>
      <c r="Q48" s="1">
        <v>5.8700000000000002E-2</v>
      </c>
      <c r="R48" s="22">
        <v>0</v>
      </c>
      <c r="S48" s="1">
        <v>24.738725214039512</v>
      </c>
      <c r="T48" s="1">
        <v>0.59710089824924883</v>
      </c>
      <c r="U48" s="1">
        <v>0.51114848564730742</v>
      </c>
      <c r="V48" s="23">
        <v>0</v>
      </c>
      <c r="W48" s="21">
        <v>1</v>
      </c>
      <c r="X48" s="1">
        <v>0</v>
      </c>
      <c r="Y48" s="1">
        <v>1</v>
      </c>
    </row>
    <row r="49" spans="1:25">
      <c r="A49" s="16">
        <f>(39/64)</f>
        <v>0.609375</v>
      </c>
      <c r="B49" s="22">
        <v>8</v>
      </c>
      <c r="C49" s="1">
        <v>216.428</v>
      </c>
      <c r="D49" s="1">
        <v>0.16350000000000001</v>
      </c>
      <c r="E49" s="1">
        <v>0.3261</v>
      </c>
      <c r="F49" s="1">
        <v>0.28899999999999998</v>
      </c>
      <c r="G49" s="22">
        <v>0</v>
      </c>
      <c r="H49" s="1">
        <v>0.88300000000000001</v>
      </c>
      <c r="I49" s="22">
        <v>0</v>
      </c>
      <c r="J49" s="22">
        <v>1</v>
      </c>
      <c r="K49" s="22">
        <v>0</v>
      </c>
      <c r="L49" s="22">
        <v>1</v>
      </c>
      <c r="M49" s="1">
        <v>0.17169999999999999</v>
      </c>
      <c r="N49" s="1">
        <v>26.474</v>
      </c>
      <c r="O49" s="1">
        <v>0.69444803814663536</v>
      </c>
      <c r="P49" s="1">
        <v>59.898446596558671</v>
      </c>
      <c r="Q49" s="1">
        <v>6.9639836632907362E-2</v>
      </c>
      <c r="R49" s="22">
        <v>1</v>
      </c>
      <c r="S49" s="1">
        <v>84.057378620141577</v>
      </c>
      <c r="T49" s="1">
        <v>0.67261901366605947</v>
      </c>
      <c r="U49" s="1">
        <v>0.58616278184892889</v>
      </c>
      <c r="V49" s="22">
        <v>1</v>
      </c>
      <c r="W49" s="1">
        <v>0</v>
      </c>
      <c r="X49" s="1">
        <v>1</v>
      </c>
      <c r="Y49" s="1">
        <v>0</v>
      </c>
    </row>
    <row r="50" spans="1:25">
      <c r="A50" s="16">
        <f>(41/64)</f>
        <v>0.640625</v>
      </c>
      <c r="B50" s="22">
        <v>8</v>
      </c>
      <c r="C50" s="1">
        <v>209.93100000000001</v>
      </c>
      <c r="D50" s="1">
        <v>0.1852</v>
      </c>
      <c r="E50" s="1">
        <v>0.32400000000000001</v>
      </c>
      <c r="F50" s="1">
        <v>0.35</v>
      </c>
      <c r="G50" s="22">
        <v>0</v>
      </c>
      <c r="H50" s="1">
        <v>1.2649999999999999</v>
      </c>
      <c r="I50" s="22">
        <v>0</v>
      </c>
      <c r="J50" s="22">
        <v>1</v>
      </c>
      <c r="K50" s="22">
        <v>0</v>
      </c>
      <c r="L50" s="22">
        <v>1</v>
      </c>
      <c r="M50" s="1">
        <v>0.15620000000000001</v>
      </c>
      <c r="N50" s="1">
        <v>27.690999999999999</v>
      </c>
      <c r="O50" s="1">
        <v>0.43291843510486777</v>
      </c>
      <c r="P50" s="1">
        <v>80.607985480943739</v>
      </c>
      <c r="Q50" s="1">
        <v>8.4408705250739957E-2</v>
      </c>
      <c r="R50" s="22">
        <v>1</v>
      </c>
      <c r="S50" s="1">
        <v>92.58334052617289</v>
      </c>
      <c r="T50" s="1">
        <v>0.67964734934557958</v>
      </c>
      <c r="U50" s="1">
        <v>0.60407728148772699</v>
      </c>
      <c r="V50" s="22">
        <v>1</v>
      </c>
      <c r="W50" s="1">
        <v>0</v>
      </c>
      <c r="X50" s="1">
        <v>0</v>
      </c>
      <c r="Y50" s="1">
        <v>1</v>
      </c>
    </row>
    <row r="51" spans="1:25">
      <c r="A51" s="15">
        <f>(26/64)</f>
        <v>0.40625</v>
      </c>
      <c r="B51" s="22">
        <v>8</v>
      </c>
      <c r="C51" s="1">
        <v>137.327</v>
      </c>
      <c r="D51" s="1">
        <v>0.1734</v>
      </c>
      <c r="E51" s="1">
        <v>0.34239999999999998</v>
      </c>
      <c r="F51" s="1">
        <v>0.34699999999999998</v>
      </c>
      <c r="G51" s="22">
        <v>1</v>
      </c>
      <c r="H51" s="1">
        <v>2.4159999999999999</v>
      </c>
      <c r="I51" s="22">
        <v>0</v>
      </c>
      <c r="J51" s="22">
        <v>1</v>
      </c>
      <c r="K51" s="22">
        <v>0</v>
      </c>
      <c r="L51" s="22">
        <v>1</v>
      </c>
      <c r="M51" s="1">
        <v>0.14360000000000001</v>
      </c>
      <c r="N51" s="1">
        <v>26.678000000000001</v>
      </c>
      <c r="O51" s="1">
        <v>1.1038979952958996</v>
      </c>
      <c r="P51" s="1">
        <v>61.677601636968696</v>
      </c>
      <c r="Q51" s="1">
        <v>4.9700000000000001E-2</v>
      </c>
      <c r="R51" s="22">
        <v>1</v>
      </c>
      <c r="S51" s="1">
        <v>33.114931004099702</v>
      </c>
      <c r="T51" s="1">
        <v>0.55759940912551009</v>
      </c>
      <c r="U51" s="1">
        <v>0.8429888624232672</v>
      </c>
      <c r="V51" s="22">
        <v>1</v>
      </c>
      <c r="W51" s="1">
        <v>0</v>
      </c>
      <c r="X51" s="1">
        <v>0</v>
      </c>
      <c r="Y51" s="1">
        <v>1</v>
      </c>
    </row>
    <row r="52" spans="1:25">
      <c r="A52" s="16">
        <f>(33/64)</f>
        <v>0.515625</v>
      </c>
      <c r="B52" s="22">
        <v>8</v>
      </c>
      <c r="C52" s="1">
        <v>131.50700000000001</v>
      </c>
      <c r="D52" s="1">
        <v>0.17810000000000001</v>
      </c>
      <c r="E52" s="1">
        <v>0.40870000000000001</v>
      </c>
      <c r="F52" s="1">
        <v>0.377</v>
      </c>
      <c r="G52" s="22">
        <v>1</v>
      </c>
      <c r="H52" s="1">
        <v>2.0379999999999998</v>
      </c>
      <c r="I52" s="22">
        <v>1</v>
      </c>
      <c r="J52" s="22">
        <v>1</v>
      </c>
      <c r="K52" s="22">
        <v>1</v>
      </c>
      <c r="L52" s="22">
        <v>0</v>
      </c>
      <c r="M52" s="1">
        <v>0.16389999999999999</v>
      </c>
      <c r="N52" s="1">
        <v>29.803999999999998</v>
      </c>
      <c r="O52" s="1">
        <v>1.1185412183381873</v>
      </c>
      <c r="P52" s="1">
        <v>103.16287345920749</v>
      </c>
      <c r="Q52" s="1">
        <v>8.3599999999999994E-2</v>
      </c>
      <c r="R52" s="22">
        <v>1</v>
      </c>
      <c r="S52" s="1">
        <v>116.47080315116305</v>
      </c>
      <c r="T52" s="1">
        <v>0.69008418097508095</v>
      </c>
      <c r="U52" s="1">
        <v>0.87793923912795513</v>
      </c>
      <c r="V52" s="22">
        <v>1</v>
      </c>
      <c r="W52" s="1">
        <v>0</v>
      </c>
      <c r="X52" s="1">
        <v>0</v>
      </c>
      <c r="Y52" s="1">
        <v>1</v>
      </c>
    </row>
    <row r="53" spans="1:25">
      <c r="A53" s="16">
        <f>(32/64)</f>
        <v>0.5</v>
      </c>
      <c r="B53" s="22">
        <v>8</v>
      </c>
      <c r="C53" s="1">
        <v>126.127</v>
      </c>
      <c r="D53" s="1">
        <v>0.17</v>
      </c>
      <c r="E53" s="1">
        <v>0.27860000000000001</v>
      </c>
      <c r="F53" s="1">
        <v>0.23</v>
      </c>
      <c r="G53" s="22">
        <v>0</v>
      </c>
      <c r="H53" s="1">
        <v>0.874</v>
      </c>
      <c r="I53" s="22">
        <v>1</v>
      </c>
      <c r="J53" s="22">
        <v>1</v>
      </c>
      <c r="K53" s="22">
        <v>0</v>
      </c>
      <c r="L53" s="22">
        <v>1</v>
      </c>
      <c r="M53" s="1">
        <v>0.182</v>
      </c>
      <c r="N53" s="1">
        <v>25.263999999999999</v>
      </c>
      <c r="O53" s="1">
        <v>0.91266739080450654</v>
      </c>
      <c r="P53" s="1">
        <v>53.677959516994775</v>
      </c>
      <c r="Q53" s="1">
        <v>5.0219524219670922E-2</v>
      </c>
      <c r="R53" s="22">
        <v>1</v>
      </c>
      <c r="S53" s="1">
        <v>55.01324759964163</v>
      </c>
      <c r="T53" s="1">
        <v>0.67569319622976876</v>
      </c>
      <c r="U53" s="1">
        <v>0.62915288502858235</v>
      </c>
      <c r="V53" s="22">
        <v>1</v>
      </c>
      <c r="W53" s="1">
        <v>0</v>
      </c>
      <c r="X53" s="1">
        <v>0</v>
      </c>
      <c r="Y53" s="1">
        <v>1</v>
      </c>
    </row>
    <row r="54" spans="1:25">
      <c r="A54" s="16">
        <f>(35/64)</f>
        <v>0.546875</v>
      </c>
      <c r="B54" s="22">
        <v>8</v>
      </c>
      <c r="C54" s="1">
        <v>117.59699999999999</v>
      </c>
      <c r="D54" s="1">
        <v>0.19719999999999999</v>
      </c>
      <c r="E54" s="1">
        <v>0.36109999999999998</v>
      </c>
      <c r="F54" s="1">
        <v>0.28100000000000003</v>
      </c>
      <c r="G54" s="22">
        <v>0</v>
      </c>
      <c r="H54" s="1">
        <v>0.374</v>
      </c>
      <c r="I54" s="22">
        <v>1</v>
      </c>
      <c r="J54" s="22">
        <v>1</v>
      </c>
      <c r="K54" s="22">
        <v>0</v>
      </c>
      <c r="L54" s="22">
        <v>1</v>
      </c>
      <c r="M54" s="1">
        <v>0.18340000000000001</v>
      </c>
      <c r="N54" s="1">
        <v>21.887</v>
      </c>
      <c r="O54" s="1">
        <v>0.4522649387314302</v>
      </c>
      <c r="P54" s="1">
        <v>9.8429381701914167</v>
      </c>
      <c r="Q54" s="1">
        <v>1.1785909078681182E-2</v>
      </c>
      <c r="R54" s="22">
        <v>0</v>
      </c>
      <c r="S54" s="1">
        <v>93.228493924164724</v>
      </c>
      <c r="T54" s="1">
        <v>0.4711912187582889</v>
      </c>
      <c r="U54" s="1">
        <v>0.46986493235371651</v>
      </c>
      <c r="V54" s="22">
        <v>1</v>
      </c>
      <c r="W54" s="21">
        <v>1</v>
      </c>
      <c r="X54" s="1">
        <v>0</v>
      </c>
      <c r="Y54" s="1">
        <v>1</v>
      </c>
    </row>
    <row r="55" spans="1:25">
      <c r="A55" s="15">
        <f>(25/64)</f>
        <v>0.390625</v>
      </c>
      <c r="B55" s="22">
        <v>8</v>
      </c>
      <c r="C55" s="1">
        <v>103.123</v>
      </c>
      <c r="D55" s="1">
        <v>0.17219999999999999</v>
      </c>
      <c r="E55" s="1">
        <v>0.28910000000000002</v>
      </c>
      <c r="F55" s="1">
        <v>0.33600000000000002</v>
      </c>
      <c r="G55" s="22">
        <v>0</v>
      </c>
      <c r="H55" s="1">
        <v>0.91200000000000003</v>
      </c>
      <c r="I55" s="22">
        <v>0</v>
      </c>
      <c r="J55" s="22">
        <v>1</v>
      </c>
      <c r="K55" s="22">
        <v>1</v>
      </c>
      <c r="L55" s="22">
        <v>0</v>
      </c>
      <c r="M55" s="1">
        <v>0.1857</v>
      </c>
      <c r="N55" s="1">
        <v>25.893000000000001</v>
      </c>
      <c r="O55" s="1">
        <v>1.9663217710888938</v>
      </c>
      <c r="P55" s="1">
        <v>72.055923508819561</v>
      </c>
      <c r="Q55" s="1">
        <v>7.22E-2</v>
      </c>
      <c r="R55" s="22">
        <v>1</v>
      </c>
      <c r="S55" s="1">
        <v>114.24084210118015</v>
      </c>
      <c r="T55" s="1">
        <v>0.71976382111057879</v>
      </c>
      <c r="U55" s="1">
        <v>0.72996388836631987</v>
      </c>
      <c r="V55" s="22">
        <v>1</v>
      </c>
      <c r="W55" s="1">
        <v>0</v>
      </c>
      <c r="X55" s="1">
        <v>0</v>
      </c>
      <c r="Y55" s="1">
        <v>1</v>
      </c>
    </row>
    <row r="56" spans="1:25" ht="15.75" thickBot="1">
      <c r="A56" s="18">
        <f>(32/64)</f>
        <v>0.5</v>
      </c>
      <c r="B56" s="22">
        <v>8</v>
      </c>
      <c r="C56" s="1">
        <v>99.013000000000005</v>
      </c>
      <c r="D56" s="1">
        <v>0.1532</v>
      </c>
      <c r="E56" s="1">
        <v>0.40720000000000001</v>
      </c>
      <c r="F56" s="1">
        <v>0.31</v>
      </c>
      <c r="G56" s="22">
        <v>1</v>
      </c>
      <c r="H56" s="1">
        <v>2.0289999999999999</v>
      </c>
      <c r="I56" s="22">
        <v>1</v>
      </c>
      <c r="J56" s="22">
        <v>1</v>
      </c>
      <c r="K56" s="22">
        <v>1</v>
      </c>
      <c r="L56" s="22">
        <v>0</v>
      </c>
      <c r="M56" s="1">
        <v>0.14349999999999999</v>
      </c>
      <c r="N56" s="1">
        <v>31.003</v>
      </c>
      <c r="O56" s="1">
        <v>0.62001959338672707</v>
      </c>
      <c r="P56" s="1">
        <v>85.296173229777906</v>
      </c>
      <c r="Q56" s="1">
        <v>7.7399999999999997E-2</v>
      </c>
      <c r="R56" s="22">
        <v>1</v>
      </c>
      <c r="S56" s="1">
        <v>61.686125256279482</v>
      </c>
      <c r="T56" s="1">
        <v>0.74026858240118532</v>
      </c>
      <c r="U56" s="1">
        <v>0.84449271186611852</v>
      </c>
      <c r="V56" s="22">
        <v>1</v>
      </c>
      <c r="W56" s="1">
        <v>0</v>
      </c>
      <c r="X56" s="1">
        <v>0</v>
      </c>
      <c r="Y56" s="1">
        <v>1</v>
      </c>
    </row>
    <row r="57" spans="1:25">
      <c r="A57" s="6">
        <f>(19/63)</f>
        <v>0.30158730158730157</v>
      </c>
      <c r="B57" s="22">
        <v>9</v>
      </c>
      <c r="C57" s="1">
        <v>150.54300000000001</v>
      </c>
      <c r="D57" s="1">
        <v>0.15679999999999999</v>
      </c>
      <c r="E57" s="1">
        <v>0.37019999999999997</v>
      </c>
      <c r="F57" s="1">
        <v>0.47099999999999997</v>
      </c>
      <c r="G57" s="22">
        <v>1</v>
      </c>
      <c r="H57" s="1">
        <v>2.1349999999999998</v>
      </c>
      <c r="I57" s="22">
        <v>0</v>
      </c>
      <c r="J57" s="22">
        <v>0</v>
      </c>
      <c r="K57" s="22">
        <v>1</v>
      </c>
      <c r="L57" s="22">
        <v>0</v>
      </c>
      <c r="M57" s="1">
        <v>0.27789999999999998</v>
      </c>
      <c r="N57" s="1">
        <v>25.553000000000001</v>
      </c>
      <c r="O57" s="1">
        <v>0.11020107211892947</v>
      </c>
      <c r="P57" s="1">
        <v>88.540282643497207</v>
      </c>
      <c r="Q57" s="1">
        <v>0.1321</v>
      </c>
      <c r="R57" s="22">
        <v>0</v>
      </c>
      <c r="S57" s="1">
        <v>34.383768159263461</v>
      </c>
      <c r="T57" s="1">
        <v>0.65196769008589595</v>
      </c>
      <c r="U57" s="1">
        <v>0.51886483888324264</v>
      </c>
      <c r="V57" s="22">
        <v>1</v>
      </c>
      <c r="W57" s="1">
        <v>0</v>
      </c>
      <c r="X57" s="1">
        <v>0</v>
      </c>
      <c r="Y57" s="1">
        <v>1</v>
      </c>
    </row>
    <row r="58" spans="1:25">
      <c r="A58" s="6">
        <f>(23/64)</f>
        <v>0.359375</v>
      </c>
      <c r="B58" s="22">
        <v>9</v>
      </c>
      <c r="C58" s="1">
        <v>95.917000000000002</v>
      </c>
      <c r="D58" s="1">
        <v>0.16370000000000001</v>
      </c>
      <c r="E58" s="1">
        <v>0.43709999999999999</v>
      </c>
      <c r="F58" s="1">
        <v>0.17499999999999999</v>
      </c>
      <c r="G58" s="22">
        <v>1</v>
      </c>
      <c r="H58" s="1">
        <v>2.4860000000000002</v>
      </c>
      <c r="I58" s="22">
        <v>0</v>
      </c>
      <c r="J58" s="22">
        <v>0</v>
      </c>
      <c r="K58" s="22">
        <v>1</v>
      </c>
      <c r="L58" s="22">
        <v>0</v>
      </c>
      <c r="M58" s="1">
        <v>0.216</v>
      </c>
      <c r="N58" s="1">
        <v>25.518000000000001</v>
      </c>
      <c r="O58" s="1">
        <v>0.24297048489840173</v>
      </c>
      <c r="P58" s="1">
        <v>41</v>
      </c>
      <c r="Q58" s="1">
        <v>6.2300000000000001E-2</v>
      </c>
      <c r="R58" s="22">
        <v>1</v>
      </c>
      <c r="S58" s="1">
        <v>22.709400002085136</v>
      </c>
      <c r="T58" s="1">
        <v>0.71694540527066564</v>
      </c>
      <c r="U58" s="1">
        <v>0.5124052151339179</v>
      </c>
      <c r="V58" s="22">
        <v>1</v>
      </c>
      <c r="W58" s="1">
        <v>0</v>
      </c>
      <c r="X58" s="1">
        <v>0</v>
      </c>
      <c r="Y58" s="1">
        <v>1</v>
      </c>
    </row>
    <row r="59" spans="1:25">
      <c r="A59" s="6">
        <f>(9/64)</f>
        <v>0.140625</v>
      </c>
      <c r="B59" s="22">
        <v>9</v>
      </c>
      <c r="C59" s="1">
        <v>59.186999999999998</v>
      </c>
      <c r="D59" s="1">
        <v>0.1542</v>
      </c>
      <c r="E59" s="1">
        <v>0.38159999999999999</v>
      </c>
      <c r="F59" s="1">
        <v>0.32500000000000001</v>
      </c>
      <c r="G59" s="22">
        <v>0</v>
      </c>
      <c r="H59" s="1">
        <v>1.6539999999999999</v>
      </c>
      <c r="I59" s="22">
        <v>0</v>
      </c>
      <c r="J59" s="22">
        <v>0</v>
      </c>
      <c r="K59" s="22">
        <v>0</v>
      </c>
      <c r="L59" s="22">
        <v>1</v>
      </c>
      <c r="M59" s="1">
        <v>0.24299999999999999</v>
      </c>
      <c r="N59" s="1">
        <v>23.552</v>
      </c>
      <c r="O59" s="1">
        <v>0.70037339280585265</v>
      </c>
      <c r="P59" s="1">
        <v>85.643806917059493</v>
      </c>
      <c r="Q59" s="1">
        <v>0.11584340225625052</v>
      </c>
      <c r="R59" s="22">
        <v>1</v>
      </c>
      <c r="S59" s="1">
        <v>8.5868063932958254</v>
      </c>
      <c r="T59" s="1">
        <v>0.64396473734277992</v>
      </c>
      <c r="U59" s="1">
        <v>0.53766008109889007</v>
      </c>
      <c r="V59" s="22">
        <v>1</v>
      </c>
      <c r="W59" s="1">
        <v>0</v>
      </c>
      <c r="X59" s="1">
        <v>0</v>
      </c>
      <c r="Y59" s="1">
        <v>1</v>
      </c>
    </row>
    <row r="60" spans="1:25">
      <c r="A60" s="6">
        <f>(14/64)</f>
        <v>0.21875</v>
      </c>
      <c r="B60" s="22">
        <v>9</v>
      </c>
      <c r="C60" s="1">
        <v>40.36</v>
      </c>
      <c r="D60" s="1">
        <v>0.1938</v>
      </c>
      <c r="E60" s="1">
        <v>0.36109999999999998</v>
      </c>
      <c r="F60" s="1">
        <v>0.36</v>
      </c>
      <c r="G60" s="22">
        <v>0</v>
      </c>
      <c r="H60" s="1">
        <v>0.93100000000000005</v>
      </c>
      <c r="I60" s="22">
        <v>0</v>
      </c>
      <c r="J60" s="22">
        <v>0</v>
      </c>
      <c r="K60" s="22">
        <v>1</v>
      </c>
      <c r="L60" s="22">
        <v>0</v>
      </c>
      <c r="M60" s="1">
        <v>0.23880000000000001</v>
      </c>
      <c r="N60" s="1">
        <v>22.722000000000001</v>
      </c>
      <c r="O60" s="1">
        <v>0.92259663032705641</v>
      </c>
      <c r="P60" s="1">
        <v>52.118773042616453</v>
      </c>
      <c r="Q60" s="1">
        <v>6.712757368487364E-2</v>
      </c>
      <c r="R60" s="22">
        <v>1</v>
      </c>
      <c r="S60" s="1">
        <v>35.161755203171452</v>
      </c>
      <c r="T60" s="1">
        <v>0.63092381619074611</v>
      </c>
      <c r="U60" s="1">
        <v>0.51945458919722487</v>
      </c>
      <c r="V60" s="22">
        <v>1</v>
      </c>
      <c r="W60" s="1">
        <v>0</v>
      </c>
      <c r="X60" s="1">
        <v>0</v>
      </c>
      <c r="Y60" s="1">
        <v>1</v>
      </c>
    </row>
    <row r="61" spans="1:25">
      <c r="A61" s="6">
        <f>(29/64)</f>
        <v>0.453125</v>
      </c>
      <c r="B61" s="22">
        <v>10</v>
      </c>
      <c r="C61" s="1">
        <v>292.98599999999999</v>
      </c>
      <c r="D61" s="1">
        <v>0.216</v>
      </c>
      <c r="E61" s="1">
        <v>0.37280000000000002</v>
      </c>
      <c r="F61" s="1">
        <v>0.218</v>
      </c>
      <c r="G61" s="22">
        <v>0</v>
      </c>
      <c r="H61" s="1">
        <v>4.7080000000000002</v>
      </c>
      <c r="I61" s="22">
        <v>1</v>
      </c>
      <c r="J61" s="22">
        <v>0</v>
      </c>
      <c r="K61" s="22">
        <v>0</v>
      </c>
      <c r="L61" s="22">
        <v>0</v>
      </c>
      <c r="M61" s="1">
        <v>0.1895</v>
      </c>
      <c r="N61" s="1">
        <v>25.870999999999999</v>
      </c>
      <c r="O61" s="1">
        <v>5.9627422470698256E-3</v>
      </c>
      <c r="P61" s="1">
        <v>79.441328254592364</v>
      </c>
      <c r="Q61" s="1">
        <v>0.1009</v>
      </c>
      <c r="R61" s="22">
        <v>1</v>
      </c>
      <c r="S61" s="1">
        <v>78.191484303004231</v>
      </c>
      <c r="T61" s="1">
        <v>0.68231580874403752</v>
      </c>
      <c r="U61" s="1">
        <v>0.56216768019632335</v>
      </c>
      <c r="V61" s="22">
        <v>1</v>
      </c>
      <c r="W61" s="1">
        <v>0</v>
      </c>
      <c r="X61" s="1">
        <v>0</v>
      </c>
      <c r="Y61" s="1">
        <v>1</v>
      </c>
    </row>
    <row r="62" spans="1:25">
      <c r="A62" s="8">
        <f>(36/64)</f>
        <v>0.5625</v>
      </c>
      <c r="B62" s="22">
        <v>10</v>
      </c>
      <c r="C62" s="1">
        <v>244.00899999999999</v>
      </c>
      <c r="D62" s="1">
        <v>0.24</v>
      </c>
      <c r="E62" s="1">
        <v>0.45150000000000001</v>
      </c>
      <c r="F62" s="1">
        <v>0.25619999999999998</v>
      </c>
      <c r="G62" s="22">
        <v>1</v>
      </c>
      <c r="H62" s="1">
        <v>4.8869999999999996</v>
      </c>
      <c r="I62" s="22">
        <v>1</v>
      </c>
      <c r="J62" s="22">
        <v>1</v>
      </c>
      <c r="K62" s="22">
        <v>0</v>
      </c>
      <c r="L62" s="22">
        <v>0</v>
      </c>
      <c r="M62" s="1">
        <v>0.15620000000000001</v>
      </c>
      <c r="N62" s="1">
        <v>28.055</v>
      </c>
      <c r="O62" s="1">
        <v>0.2726579757304034</v>
      </c>
      <c r="P62" s="1">
        <v>81.181513796622255</v>
      </c>
      <c r="Q62" s="1">
        <v>8.2699999999999996E-2</v>
      </c>
      <c r="R62" s="22">
        <v>1</v>
      </c>
      <c r="S62" s="1">
        <v>72.101724280661784</v>
      </c>
      <c r="T62" s="1">
        <v>0.69848401111026581</v>
      </c>
      <c r="U62" s="1">
        <v>0.61374450532562319</v>
      </c>
      <c r="V62" s="22">
        <v>1</v>
      </c>
      <c r="W62" s="1">
        <v>0</v>
      </c>
      <c r="X62" s="1">
        <v>0</v>
      </c>
      <c r="Y62" s="1">
        <v>1</v>
      </c>
    </row>
    <row r="63" spans="1:25">
      <c r="A63" s="6">
        <f>(12/64)</f>
        <v>0.1875</v>
      </c>
      <c r="B63" s="22">
        <v>10</v>
      </c>
      <c r="C63" s="1">
        <v>105.636</v>
      </c>
      <c r="D63" s="1">
        <v>0.25</v>
      </c>
      <c r="E63" s="1">
        <v>0.37959999999999999</v>
      </c>
      <c r="F63" s="1">
        <v>0.32800000000000001</v>
      </c>
      <c r="G63" s="22">
        <v>1</v>
      </c>
      <c r="H63" s="1">
        <v>1.2569999999999999</v>
      </c>
      <c r="I63" s="22">
        <v>0</v>
      </c>
      <c r="J63" s="22">
        <v>0</v>
      </c>
      <c r="K63" s="22">
        <v>1</v>
      </c>
      <c r="L63" s="22">
        <v>1</v>
      </c>
      <c r="M63" s="1">
        <v>0.1812</v>
      </c>
      <c r="N63" s="1">
        <v>23.873000000000001</v>
      </c>
      <c r="O63" s="1">
        <v>3.199666780264304E-3</v>
      </c>
      <c r="P63" s="1">
        <v>124</v>
      </c>
      <c r="Q63" s="1">
        <v>0.13830000000000001</v>
      </c>
      <c r="R63" s="22">
        <v>1</v>
      </c>
      <c r="S63" s="1">
        <v>44.776679067742052</v>
      </c>
      <c r="T63" s="1">
        <v>0.70850972495394404</v>
      </c>
      <c r="U63" s="1">
        <v>0.75970316662880077</v>
      </c>
      <c r="V63" s="22">
        <v>1</v>
      </c>
      <c r="W63" s="1">
        <v>0</v>
      </c>
      <c r="X63" s="1">
        <v>0</v>
      </c>
      <c r="Y63" s="1">
        <v>1</v>
      </c>
    </row>
    <row r="64" spans="1:25">
      <c r="A64" s="6">
        <f>(18/64)</f>
        <v>0.28125</v>
      </c>
      <c r="B64" s="22">
        <v>10</v>
      </c>
      <c r="C64" s="1">
        <v>97.995000000000005</v>
      </c>
      <c r="D64" s="1">
        <v>0.21</v>
      </c>
      <c r="E64" s="1">
        <v>0.3896</v>
      </c>
      <c r="F64" s="1">
        <v>0.27700000000000002</v>
      </c>
      <c r="G64" s="22">
        <v>1</v>
      </c>
      <c r="H64" s="1">
        <v>1.6419999999999999</v>
      </c>
      <c r="I64" s="22">
        <v>0</v>
      </c>
      <c r="J64" s="22">
        <v>0</v>
      </c>
      <c r="K64" s="22">
        <v>0</v>
      </c>
      <c r="L64" s="22">
        <v>0</v>
      </c>
      <c r="M64" s="1">
        <v>0.1459</v>
      </c>
      <c r="N64" s="1">
        <v>24.766999999999999</v>
      </c>
      <c r="O64" s="1">
        <v>2.7144242053165978E-2</v>
      </c>
      <c r="P64" s="1">
        <v>99.179243838971374</v>
      </c>
      <c r="Q64" s="1">
        <v>0.12429999999999999</v>
      </c>
      <c r="R64" s="22">
        <v>1</v>
      </c>
      <c r="S64" s="1">
        <v>35.021680391856727</v>
      </c>
      <c r="T64" s="1">
        <v>0.75231414326235457</v>
      </c>
      <c r="U64" s="1">
        <v>0.67563325669677021</v>
      </c>
      <c r="V64" s="22">
        <v>1</v>
      </c>
      <c r="W64" s="1">
        <v>0</v>
      </c>
      <c r="X64" s="1">
        <v>0</v>
      </c>
      <c r="Y64" s="1">
        <v>1</v>
      </c>
    </row>
    <row r="65" spans="1:25">
      <c r="A65" s="6">
        <f>(21/64)</f>
        <v>0.328125</v>
      </c>
      <c r="B65" s="22">
        <v>10</v>
      </c>
      <c r="C65" s="1">
        <v>96.456000000000003</v>
      </c>
      <c r="D65" s="1">
        <v>0.21</v>
      </c>
      <c r="E65" s="1">
        <v>0.4914</v>
      </c>
      <c r="F65" s="1">
        <v>0.308</v>
      </c>
      <c r="G65" s="22">
        <v>0</v>
      </c>
      <c r="H65" s="1">
        <v>7.3849999999999998</v>
      </c>
      <c r="I65" s="22">
        <v>0</v>
      </c>
      <c r="J65" s="22">
        <v>1</v>
      </c>
      <c r="K65" s="22">
        <v>0</v>
      </c>
      <c r="L65" s="22">
        <v>0</v>
      </c>
      <c r="M65" s="1">
        <v>0.13150000000000001</v>
      </c>
      <c r="N65" s="1">
        <v>27.925999999999998</v>
      </c>
      <c r="O65" s="1">
        <v>0.27077631251555112</v>
      </c>
      <c r="P65" s="1">
        <v>70.965051422410212</v>
      </c>
      <c r="Q65" s="1">
        <v>6.6500000000000004E-2</v>
      </c>
      <c r="R65" s="22">
        <v>1</v>
      </c>
      <c r="S65" s="1">
        <v>68.413613253711532</v>
      </c>
      <c r="T65" s="1">
        <v>0.6850253841557995</v>
      </c>
      <c r="U65" s="1">
        <v>0.66100851652566972</v>
      </c>
      <c r="V65" s="22">
        <v>1</v>
      </c>
      <c r="W65" s="1">
        <v>0</v>
      </c>
      <c r="X65" s="1">
        <v>0</v>
      </c>
      <c r="Y65" s="1">
        <v>1</v>
      </c>
    </row>
    <row r="66" spans="1:25" ht="15.75" thickBot="1">
      <c r="A66" s="11">
        <f>(18/64)</f>
        <v>0.28125</v>
      </c>
      <c r="B66" s="22">
        <v>10</v>
      </c>
      <c r="C66" s="1">
        <v>82.671000000000006</v>
      </c>
      <c r="D66" s="1">
        <v>0.19700000000000001</v>
      </c>
      <c r="E66" s="1">
        <v>0.43009999999999998</v>
      </c>
      <c r="F66" s="1">
        <v>0.18099999999999999</v>
      </c>
      <c r="G66" s="22">
        <v>1</v>
      </c>
      <c r="H66" s="1">
        <v>1.123</v>
      </c>
      <c r="I66" s="22">
        <v>1</v>
      </c>
      <c r="J66" s="22">
        <v>0</v>
      </c>
      <c r="K66" s="22">
        <v>0</v>
      </c>
      <c r="L66" s="22">
        <v>0</v>
      </c>
      <c r="M66" s="1">
        <v>0.1706</v>
      </c>
      <c r="N66" s="1">
        <v>25.905999999999999</v>
      </c>
      <c r="O66" s="1">
        <v>0.10044634757049026</v>
      </c>
      <c r="P66" s="1">
        <v>103.1352590388407</v>
      </c>
      <c r="Q66" s="1">
        <v>0.11700000000000001</v>
      </c>
      <c r="R66" s="22">
        <v>1</v>
      </c>
      <c r="S66" s="1">
        <v>139.30851834379649</v>
      </c>
      <c r="T66" s="1">
        <v>0.73032166250430508</v>
      </c>
      <c r="U66" s="1">
        <v>0.59456519904198568</v>
      </c>
      <c r="V66" s="22">
        <v>1</v>
      </c>
      <c r="W66" s="1">
        <v>0</v>
      </c>
      <c r="X66" s="1">
        <v>0</v>
      </c>
      <c r="Y66" s="1">
        <v>1</v>
      </c>
    </row>
    <row r="67" spans="1:25">
      <c r="A67" s="8">
        <f>(47/64)</f>
        <v>0.734375</v>
      </c>
      <c r="B67" s="22">
        <v>11</v>
      </c>
      <c r="C67" s="1">
        <v>3182.9810000000002</v>
      </c>
      <c r="D67" s="1">
        <v>0.2046</v>
      </c>
      <c r="E67" s="1">
        <v>0.48580000000000001</v>
      </c>
      <c r="F67" s="1">
        <v>0.49299999999999999</v>
      </c>
      <c r="G67" s="22">
        <v>1</v>
      </c>
      <c r="H67" s="1">
        <v>100.889</v>
      </c>
      <c r="I67" s="22">
        <v>0</v>
      </c>
      <c r="J67" s="22">
        <v>1</v>
      </c>
      <c r="K67" s="22">
        <v>0</v>
      </c>
      <c r="L67" s="22">
        <v>0</v>
      </c>
      <c r="M67" s="1">
        <v>0.121</v>
      </c>
      <c r="N67" s="1">
        <v>37.241999999999997</v>
      </c>
      <c r="O67" s="1">
        <v>1.0755618710887687</v>
      </c>
      <c r="P67" s="1">
        <v>87.417074748482634</v>
      </c>
      <c r="Q67" s="1">
        <v>5.9119999999999999E-2</v>
      </c>
      <c r="R67" s="22">
        <v>0</v>
      </c>
      <c r="S67" s="1">
        <v>128.57903781078178</v>
      </c>
      <c r="T67" s="1">
        <v>0.70852469763625137</v>
      </c>
      <c r="U67" s="1">
        <v>1.0962597070859046</v>
      </c>
      <c r="V67" s="22">
        <v>1</v>
      </c>
      <c r="W67" s="1">
        <v>0</v>
      </c>
      <c r="X67" s="1">
        <v>0</v>
      </c>
      <c r="Y67" s="1">
        <v>1</v>
      </c>
    </row>
    <row r="68" spans="1:25">
      <c r="A68" s="6">
        <f>(22/63)</f>
        <v>0.34920634920634919</v>
      </c>
      <c r="B68" s="22">
        <v>11</v>
      </c>
      <c r="C68" s="1">
        <v>206.589</v>
      </c>
      <c r="D68" s="1">
        <v>0.17910000000000001</v>
      </c>
      <c r="E68" s="1">
        <v>0.2442</v>
      </c>
      <c r="F68" s="1">
        <v>0.32100000000000001</v>
      </c>
      <c r="G68" s="22">
        <v>0</v>
      </c>
      <c r="H68" s="1">
        <v>0.23799999999999999</v>
      </c>
      <c r="I68" s="22">
        <v>0</v>
      </c>
      <c r="J68" s="22">
        <v>0</v>
      </c>
      <c r="K68" s="22">
        <v>0</v>
      </c>
      <c r="L68" s="22">
        <v>0</v>
      </c>
      <c r="M68" s="1">
        <v>0.16650000000000001</v>
      </c>
      <c r="N68" s="1">
        <v>23.596</v>
      </c>
      <c r="O68" s="1">
        <v>0.52867287222456183</v>
      </c>
      <c r="P68" s="1">
        <v>13.617298113645935</v>
      </c>
      <c r="Q68" s="1">
        <v>1.5100000000000001E-2</v>
      </c>
      <c r="R68" s="22">
        <v>0</v>
      </c>
      <c r="S68" s="1">
        <v>93.489202619694169</v>
      </c>
      <c r="T68" s="1">
        <v>0.66191491767000488</v>
      </c>
      <c r="U68" s="1">
        <v>0.49074267652198322</v>
      </c>
      <c r="V68" s="23">
        <v>1</v>
      </c>
      <c r="W68" s="21">
        <v>0</v>
      </c>
      <c r="X68" s="1">
        <v>1</v>
      </c>
      <c r="Y68" s="1">
        <v>0</v>
      </c>
    </row>
    <row r="69" spans="1:25">
      <c r="A69" s="6">
        <f>(14/64)</f>
        <v>0.21875</v>
      </c>
      <c r="B69" s="22">
        <v>11</v>
      </c>
      <c r="C69" s="1">
        <v>194.31</v>
      </c>
      <c r="D69" s="1">
        <v>0.1658</v>
      </c>
      <c r="E69" s="1">
        <v>0.36109999999999998</v>
      </c>
      <c r="F69" s="1">
        <v>0.28000000000000003</v>
      </c>
      <c r="G69" s="22">
        <v>0</v>
      </c>
      <c r="H69" s="1">
        <v>2.8090000000000002</v>
      </c>
      <c r="I69" s="22">
        <v>0</v>
      </c>
      <c r="J69" s="22">
        <v>0</v>
      </c>
      <c r="K69" s="22">
        <v>0</v>
      </c>
      <c r="L69" s="22">
        <v>0</v>
      </c>
      <c r="M69" s="1">
        <v>0.1658</v>
      </c>
      <c r="N69" s="1">
        <v>26.741</v>
      </c>
      <c r="O69" s="1">
        <v>0.70583088878596056</v>
      </c>
      <c r="P69" s="1">
        <v>92.63547938860583</v>
      </c>
      <c r="Q69" s="1">
        <v>9.5699999999999993E-2</v>
      </c>
      <c r="R69" s="22">
        <v>0</v>
      </c>
      <c r="S69" s="1">
        <v>12.009626730482218</v>
      </c>
      <c r="T69" s="1">
        <v>0.70057215994091593</v>
      </c>
      <c r="U69" s="1">
        <v>0.60387636997581184</v>
      </c>
      <c r="V69" s="22">
        <v>1</v>
      </c>
      <c r="W69" s="1">
        <v>0</v>
      </c>
      <c r="X69" s="1">
        <v>0</v>
      </c>
      <c r="Y69" s="1">
        <v>1</v>
      </c>
    </row>
    <row r="70" spans="1:25">
      <c r="A70" s="8">
        <f>(45/64)</f>
        <v>0.703125</v>
      </c>
      <c r="B70" s="22">
        <v>11</v>
      </c>
      <c r="C70" s="1">
        <v>194.66900000000001</v>
      </c>
      <c r="D70" s="1">
        <v>0.1031</v>
      </c>
      <c r="E70" s="1">
        <v>0.1908</v>
      </c>
      <c r="F70" s="1">
        <v>0.39100000000000001</v>
      </c>
      <c r="G70" s="22">
        <v>0</v>
      </c>
      <c r="H70" s="1">
        <v>1.5349999999999999</v>
      </c>
      <c r="I70" s="22">
        <v>0</v>
      </c>
      <c r="J70" s="22">
        <v>0</v>
      </c>
      <c r="K70" s="22">
        <v>0</v>
      </c>
      <c r="L70" s="22">
        <v>0</v>
      </c>
      <c r="M70" s="1">
        <v>0.16850000000000001</v>
      </c>
      <c r="N70" s="1">
        <v>22.091999999999999</v>
      </c>
      <c r="O70" s="1">
        <v>0.14371060620848725</v>
      </c>
      <c r="P70" s="1">
        <v>36.020280578828675</v>
      </c>
      <c r="Q70" s="1">
        <v>4.6300000000000001E-2</v>
      </c>
      <c r="R70" s="22">
        <v>0</v>
      </c>
      <c r="S70" s="1">
        <v>72.410837524207764</v>
      </c>
      <c r="T70" s="1">
        <v>0.63961057105299923</v>
      </c>
      <c r="U70" s="1">
        <v>0.51271484935968237</v>
      </c>
      <c r="V70" s="22">
        <v>1</v>
      </c>
      <c r="W70" s="1">
        <v>0</v>
      </c>
      <c r="X70" s="1">
        <v>1</v>
      </c>
      <c r="Y70" s="1">
        <v>0</v>
      </c>
    </row>
    <row r="71" spans="1:25">
      <c r="A71" s="8">
        <f>(36/64)</f>
        <v>0.5625</v>
      </c>
      <c r="B71" s="22">
        <v>11</v>
      </c>
      <c r="C71" s="1">
        <v>187.72</v>
      </c>
      <c r="D71" s="1">
        <v>0.21</v>
      </c>
      <c r="E71" s="1">
        <v>0.27210000000000001</v>
      </c>
      <c r="F71" s="1">
        <v>0.29399999999999998</v>
      </c>
      <c r="G71" s="22">
        <v>0</v>
      </c>
      <c r="H71" s="1">
        <v>0.995</v>
      </c>
      <c r="I71" s="22">
        <v>0</v>
      </c>
      <c r="J71" s="22">
        <v>0</v>
      </c>
      <c r="K71" s="22">
        <v>0</v>
      </c>
      <c r="L71" s="22">
        <v>0</v>
      </c>
      <c r="M71" s="1">
        <v>0.1701</v>
      </c>
      <c r="N71" s="1">
        <v>24.65</v>
      </c>
      <c r="O71" s="1">
        <v>0.18255913062007242</v>
      </c>
      <c r="P71" s="1">
        <v>32.079000639249948</v>
      </c>
      <c r="Q71" s="1">
        <v>4.2309558787211279E-2</v>
      </c>
      <c r="R71" s="22">
        <v>0</v>
      </c>
      <c r="S71" s="1">
        <v>23.75677029618581</v>
      </c>
      <c r="T71" s="1">
        <v>0.60897005766819701</v>
      </c>
      <c r="U71" s="1">
        <v>0.44483342195823566</v>
      </c>
      <c r="V71" s="22">
        <v>1</v>
      </c>
      <c r="W71" s="1">
        <v>0</v>
      </c>
      <c r="X71" s="1">
        <v>0</v>
      </c>
      <c r="Y71" s="1">
        <v>1</v>
      </c>
    </row>
    <row r="72" spans="1:25">
      <c r="A72" s="6">
        <f>(23/63)</f>
        <v>0.36507936507936506</v>
      </c>
      <c r="B72" s="22">
        <v>11</v>
      </c>
      <c r="C72" s="1">
        <v>178.28800000000001</v>
      </c>
      <c r="D72" s="1">
        <v>0.1883</v>
      </c>
      <c r="E72" s="1">
        <v>0.36109999999999998</v>
      </c>
      <c r="F72" s="1">
        <v>0.39200000000000002</v>
      </c>
      <c r="G72" s="22">
        <v>0</v>
      </c>
      <c r="H72" s="1">
        <v>2.6339999999999999</v>
      </c>
      <c r="I72" s="22">
        <v>0</v>
      </c>
      <c r="J72" s="22">
        <v>0</v>
      </c>
      <c r="K72" s="22">
        <v>0</v>
      </c>
      <c r="L72" s="22">
        <v>0</v>
      </c>
      <c r="M72" s="1">
        <v>0.1552</v>
      </c>
      <c r="N72" s="1">
        <v>26.687999999999999</v>
      </c>
      <c r="O72" s="1">
        <v>0.12893184061742799</v>
      </c>
      <c r="P72" s="1">
        <v>42.882297182087406</v>
      </c>
      <c r="Q72" s="1">
        <v>4.956E-2</v>
      </c>
      <c r="R72" s="22">
        <v>0</v>
      </c>
      <c r="S72" s="1">
        <v>46.085820918962575</v>
      </c>
      <c r="T72" s="1">
        <v>0.73289454645975904</v>
      </c>
      <c r="U72" s="1">
        <v>0.67417068557614646</v>
      </c>
      <c r="V72" s="22">
        <v>1</v>
      </c>
      <c r="W72" s="1">
        <v>0</v>
      </c>
      <c r="X72" s="1">
        <v>1</v>
      </c>
      <c r="Y72" s="1">
        <v>0</v>
      </c>
    </row>
    <row r="73" spans="1:25">
      <c r="A73" s="6">
        <f>(13/63)</f>
        <v>0.20634920634920634</v>
      </c>
      <c r="B73" s="22">
        <v>11</v>
      </c>
      <c r="C73" s="1">
        <v>168.14099999999999</v>
      </c>
      <c r="D73" s="1">
        <v>0.21540000000000001</v>
      </c>
      <c r="E73" s="1">
        <v>0.35270000000000001</v>
      </c>
      <c r="F73" s="1">
        <v>0.36399999999999999</v>
      </c>
      <c r="G73" s="22">
        <v>0</v>
      </c>
      <c r="H73" s="1">
        <v>1.0069999999999999</v>
      </c>
      <c r="I73" s="22">
        <v>0</v>
      </c>
      <c r="J73" s="22">
        <v>0</v>
      </c>
      <c r="K73" s="22">
        <v>1</v>
      </c>
      <c r="L73" s="22">
        <v>1</v>
      </c>
      <c r="M73" s="1">
        <v>0.15890000000000001</v>
      </c>
      <c r="N73" s="1">
        <v>26.431000000000001</v>
      </c>
      <c r="O73" s="1">
        <v>1.7864946681654088</v>
      </c>
      <c r="P73" s="1">
        <v>96.3</v>
      </c>
      <c r="Q73" s="1">
        <v>0.12230000000000001</v>
      </c>
      <c r="R73" s="22">
        <v>0</v>
      </c>
      <c r="S73" s="1">
        <v>8.5372068085713781</v>
      </c>
      <c r="T73" s="1">
        <v>0.70153388651856774</v>
      </c>
      <c r="U73" s="1">
        <v>0.63369544650025866</v>
      </c>
      <c r="V73" s="22">
        <v>1</v>
      </c>
      <c r="W73" s="1">
        <v>0</v>
      </c>
      <c r="X73" s="1">
        <v>1</v>
      </c>
      <c r="Y73" s="1">
        <v>0</v>
      </c>
    </row>
    <row r="74" spans="1:25">
      <c r="A74" s="6">
        <f>(16/63)</f>
        <v>0.25396825396825395</v>
      </c>
      <c r="B74" s="22">
        <v>11</v>
      </c>
      <c r="C74" s="1">
        <v>128.01300000000001</v>
      </c>
      <c r="D74" s="1">
        <v>0.13239999999999999</v>
      </c>
      <c r="E74" s="1">
        <v>0.26569999999999999</v>
      </c>
      <c r="F74" s="1">
        <v>0.32700000000000001</v>
      </c>
      <c r="G74" s="22">
        <v>0</v>
      </c>
      <c r="H74" s="1">
        <v>1.3839999999999999</v>
      </c>
      <c r="I74" s="22">
        <v>0</v>
      </c>
      <c r="J74" s="22">
        <v>0</v>
      </c>
      <c r="K74" s="22">
        <v>1</v>
      </c>
      <c r="L74" s="22">
        <v>1</v>
      </c>
      <c r="M74" s="1">
        <v>0.1678</v>
      </c>
      <c r="N74" s="1">
        <v>24.568000000000001</v>
      </c>
      <c r="O74" s="1">
        <v>1.0690867333786411</v>
      </c>
      <c r="P74" s="1">
        <v>90.460453235218296</v>
      </c>
      <c r="Q74" s="1">
        <v>0.1126391046419334</v>
      </c>
      <c r="R74" s="22">
        <v>0</v>
      </c>
      <c r="S74" s="1">
        <v>117.19119792521073</v>
      </c>
      <c r="T74" s="1">
        <v>0.69397862394661325</v>
      </c>
      <c r="U74" s="1">
        <v>0.571548452735269</v>
      </c>
      <c r="V74" s="22">
        <v>1</v>
      </c>
      <c r="W74" s="1">
        <v>0</v>
      </c>
      <c r="X74" s="1">
        <v>0</v>
      </c>
      <c r="Y74" s="1">
        <v>1</v>
      </c>
    </row>
    <row r="75" spans="1:25">
      <c r="A75" s="6">
        <f>(28/63)</f>
        <v>0.44444444444444442</v>
      </c>
      <c r="B75" s="22">
        <v>11</v>
      </c>
      <c r="C75" s="1">
        <v>125.898</v>
      </c>
      <c r="D75" s="1">
        <v>0.10299999999999999</v>
      </c>
      <c r="E75" s="1">
        <v>0.21609999999999999</v>
      </c>
      <c r="F75" s="1">
        <v>0.36899999999999999</v>
      </c>
      <c r="G75" s="22">
        <v>0</v>
      </c>
      <c r="H75" s="1">
        <v>0.41599999999999998</v>
      </c>
      <c r="I75" s="22">
        <v>0</v>
      </c>
      <c r="J75" s="22">
        <v>0</v>
      </c>
      <c r="K75" s="22">
        <v>1</v>
      </c>
      <c r="L75" s="22">
        <v>1</v>
      </c>
      <c r="M75" s="1">
        <v>0.1991</v>
      </c>
      <c r="N75" s="1">
        <v>21.809000000000001</v>
      </c>
      <c r="O75" s="1">
        <v>3.3216016140049884</v>
      </c>
      <c r="P75" s="1">
        <v>3.8932866288582821</v>
      </c>
      <c r="Q75" s="1">
        <v>5.5568122399174942E-3</v>
      </c>
      <c r="R75" s="22">
        <v>0</v>
      </c>
      <c r="S75" s="1">
        <v>53.936565553066764</v>
      </c>
      <c r="T75" s="1">
        <v>0.75888591290982454</v>
      </c>
      <c r="U75" s="1">
        <v>0.41139859823031344</v>
      </c>
      <c r="V75" s="22">
        <v>1</v>
      </c>
      <c r="W75" s="1">
        <v>0</v>
      </c>
      <c r="X75" s="1">
        <v>0</v>
      </c>
      <c r="Y75" s="1">
        <v>1</v>
      </c>
    </row>
    <row r="76" spans="1:25" ht="15.75" thickBot="1">
      <c r="A76" s="19">
        <f>(31/64)</f>
        <v>0.484375</v>
      </c>
      <c r="B76" s="22">
        <v>11</v>
      </c>
      <c r="C76" s="1">
        <v>114.864</v>
      </c>
      <c r="D76" s="1">
        <v>0.1547</v>
      </c>
      <c r="E76" s="1">
        <v>0.44969999999999999</v>
      </c>
      <c r="F76" s="1">
        <v>0.39</v>
      </c>
      <c r="G76" s="22">
        <v>0</v>
      </c>
      <c r="H76" s="1">
        <v>1.643</v>
      </c>
      <c r="I76" s="22">
        <v>0</v>
      </c>
      <c r="J76" s="22">
        <v>0</v>
      </c>
      <c r="K76" s="22">
        <v>1</v>
      </c>
      <c r="L76" s="22">
        <v>1</v>
      </c>
      <c r="M76" s="1">
        <v>0.111</v>
      </c>
      <c r="N76" s="1">
        <v>50.55</v>
      </c>
      <c r="O76" s="1">
        <v>2.6753377907786601E-2</v>
      </c>
      <c r="P76" s="1">
        <v>48.239744393369548</v>
      </c>
      <c r="Q76" s="1">
        <v>3.6999999999999998E-2</v>
      </c>
      <c r="R76" s="22">
        <v>0</v>
      </c>
      <c r="S76" s="1">
        <v>46.897734364117568</v>
      </c>
      <c r="T76" s="1">
        <v>0.85574946799127816</v>
      </c>
      <c r="U76" s="1">
        <v>1.0371428969041649</v>
      </c>
      <c r="V76" s="22">
        <v>1</v>
      </c>
      <c r="W76" s="1">
        <v>0</v>
      </c>
      <c r="X76" s="1">
        <v>0</v>
      </c>
      <c r="Y76" s="1">
        <v>1</v>
      </c>
    </row>
    <row r="77" spans="1:25">
      <c r="A77" s="6">
        <f>(30/64)</f>
        <v>0.46875</v>
      </c>
      <c r="B77" s="22">
        <v>12</v>
      </c>
      <c r="C77" s="1">
        <v>443.24299999999999</v>
      </c>
      <c r="D77" s="1">
        <v>0.153</v>
      </c>
      <c r="E77" s="1">
        <v>0.33910000000000001</v>
      </c>
      <c r="F77" s="1">
        <v>0.184</v>
      </c>
      <c r="G77" s="22">
        <v>1</v>
      </c>
      <c r="H77" s="1">
        <v>4.6159999999999997</v>
      </c>
      <c r="I77" s="22">
        <v>0</v>
      </c>
      <c r="J77" s="22">
        <v>0</v>
      </c>
      <c r="K77" s="22">
        <v>1</v>
      </c>
      <c r="L77" s="22">
        <v>1</v>
      </c>
      <c r="M77" s="1">
        <v>0.17699999999999999</v>
      </c>
      <c r="N77" s="1">
        <v>25.724</v>
      </c>
      <c r="O77" s="1">
        <v>0.70097215297252291</v>
      </c>
      <c r="P77" s="1">
        <v>127.4030272333686</v>
      </c>
      <c r="Q77" s="1">
        <v>0.13826280520393183</v>
      </c>
      <c r="R77" s="22">
        <v>1</v>
      </c>
      <c r="S77" s="1">
        <v>46.628331750304007</v>
      </c>
      <c r="T77" s="1">
        <v>0.76256358201735486</v>
      </c>
      <c r="U77" s="1">
        <v>0.62871291379672112</v>
      </c>
      <c r="V77" s="22">
        <v>1</v>
      </c>
      <c r="W77" s="1">
        <v>0</v>
      </c>
      <c r="X77" s="1">
        <v>0</v>
      </c>
      <c r="Y77" s="1">
        <v>1</v>
      </c>
    </row>
    <row r="78" spans="1:25">
      <c r="A78" s="6">
        <f>(23/64)</f>
        <v>0.359375</v>
      </c>
      <c r="B78" s="22">
        <v>12</v>
      </c>
      <c r="C78" s="1">
        <v>214.17699999999999</v>
      </c>
      <c r="D78" s="1">
        <v>0.16300000000000001</v>
      </c>
      <c r="E78" s="1">
        <v>0.30590000000000001</v>
      </c>
      <c r="F78" s="1">
        <v>0.246</v>
      </c>
      <c r="G78" s="22">
        <v>0</v>
      </c>
      <c r="H78" s="1">
        <v>4.0579999999999998</v>
      </c>
      <c r="I78" s="22">
        <v>1</v>
      </c>
      <c r="J78" s="22">
        <v>0</v>
      </c>
      <c r="K78" s="22">
        <v>0</v>
      </c>
      <c r="L78" s="22">
        <v>0</v>
      </c>
      <c r="M78" s="1">
        <v>0.20419999999999999</v>
      </c>
      <c r="N78" s="1">
        <v>24.651</v>
      </c>
      <c r="O78" s="1">
        <v>0.32863939638710038</v>
      </c>
      <c r="P78" s="1">
        <v>169.49781255690388</v>
      </c>
      <c r="Q78" s="1">
        <v>0.1923</v>
      </c>
      <c r="R78" s="22">
        <v>1</v>
      </c>
      <c r="S78" s="1">
        <v>36.242226429541923</v>
      </c>
      <c r="T78" s="1">
        <v>0.74052067104353603</v>
      </c>
      <c r="U78" s="1">
        <v>0.66846691161982852</v>
      </c>
      <c r="V78" s="22">
        <v>1</v>
      </c>
      <c r="W78" s="1">
        <v>0</v>
      </c>
      <c r="X78" s="1">
        <v>1</v>
      </c>
      <c r="Y78" s="1">
        <v>0</v>
      </c>
    </row>
    <row r="79" spans="1:25">
      <c r="A79" s="6">
        <f>(43/112)</f>
        <v>0.38392857142857145</v>
      </c>
      <c r="B79" s="22">
        <v>12</v>
      </c>
      <c r="C79" s="1">
        <v>92.299000000000007</v>
      </c>
      <c r="D79" s="1">
        <v>0.1497</v>
      </c>
      <c r="E79" s="1">
        <v>0.2162</v>
      </c>
      <c r="F79" s="1">
        <v>0.16300000000000001</v>
      </c>
      <c r="G79" s="22">
        <v>0</v>
      </c>
      <c r="H79" s="1">
        <v>0.51400000000000001</v>
      </c>
      <c r="I79" s="22">
        <v>0</v>
      </c>
      <c r="J79" s="22">
        <v>0</v>
      </c>
      <c r="K79" s="22">
        <v>1</v>
      </c>
      <c r="L79" s="22">
        <v>1</v>
      </c>
      <c r="M79" s="1">
        <v>0.13250000000000001</v>
      </c>
      <c r="N79" s="1">
        <v>19.309000000000001</v>
      </c>
      <c r="O79" s="1">
        <v>0.45755641989620688</v>
      </c>
      <c r="P79" s="1">
        <v>30.7</v>
      </c>
      <c r="Q79" s="1">
        <v>3.8399999999999997E-2</v>
      </c>
      <c r="R79" s="22">
        <v>1</v>
      </c>
      <c r="S79" s="1">
        <v>203.63014182168823</v>
      </c>
      <c r="T79" s="1">
        <v>0.56952071379300784</v>
      </c>
      <c r="U79" s="1">
        <v>0.43105079112449757</v>
      </c>
      <c r="V79" s="22">
        <v>1</v>
      </c>
      <c r="W79" s="1">
        <v>0</v>
      </c>
      <c r="X79" s="1">
        <v>1</v>
      </c>
      <c r="Y79" s="1">
        <v>0</v>
      </c>
    </row>
    <row r="80" spans="1:25" ht="15.75" thickBot="1">
      <c r="A80" s="10">
        <f>(35/64)</f>
        <v>0.546875</v>
      </c>
      <c r="B80" s="22">
        <v>12</v>
      </c>
      <c r="C80" s="1">
        <v>70.343999999999994</v>
      </c>
      <c r="D80" s="1">
        <v>0.15</v>
      </c>
      <c r="E80" s="1">
        <v>0.36109999999999998</v>
      </c>
      <c r="F80" s="1">
        <v>0.25700000000000001</v>
      </c>
      <c r="G80" s="22">
        <v>0</v>
      </c>
      <c r="H80" s="1">
        <v>6.4000000000000001E-2</v>
      </c>
      <c r="I80" s="22">
        <v>0</v>
      </c>
      <c r="J80" s="22">
        <v>0</v>
      </c>
      <c r="K80" s="22">
        <v>1</v>
      </c>
      <c r="L80" s="22">
        <v>1</v>
      </c>
      <c r="M80" s="1">
        <v>0.16239999999999999</v>
      </c>
      <c r="N80" s="1">
        <v>26.948</v>
      </c>
      <c r="O80" s="1">
        <v>0.19420277493460708</v>
      </c>
      <c r="P80" s="1">
        <v>89.5</v>
      </c>
      <c r="Q80" s="1">
        <v>0.1084</v>
      </c>
      <c r="R80" s="22">
        <v>1</v>
      </c>
      <c r="S80" s="1">
        <v>39.883771181621746</v>
      </c>
      <c r="T80" s="1">
        <v>0.72668544080903241</v>
      </c>
      <c r="U80" s="1">
        <v>0.62995571036620035</v>
      </c>
      <c r="V80" s="22">
        <v>1</v>
      </c>
      <c r="W80" s="1">
        <v>0</v>
      </c>
      <c r="X80" s="1">
        <v>1</v>
      </c>
      <c r="Y80" s="1">
        <v>0</v>
      </c>
    </row>
    <row r="81" spans="1:25">
      <c r="A81" s="8">
        <f>(37/63)</f>
        <v>0.58730158730158732</v>
      </c>
      <c r="B81" s="22">
        <v>13</v>
      </c>
      <c r="C81" s="1">
        <v>197.13800000000001</v>
      </c>
      <c r="D81" s="1">
        <v>0.22</v>
      </c>
      <c r="E81" s="1">
        <v>0.46929999999999999</v>
      </c>
      <c r="F81" s="1">
        <v>0.22900000000000001</v>
      </c>
      <c r="G81" s="22">
        <v>1</v>
      </c>
      <c r="H81" s="1">
        <v>3.4049999999999998</v>
      </c>
      <c r="I81" s="22">
        <v>0</v>
      </c>
      <c r="J81" s="22">
        <v>1</v>
      </c>
      <c r="K81" s="22">
        <v>0</v>
      </c>
      <c r="L81" s="22">
        <v>1</v>
      </c>
      <c r="M81" s="1">
        <v>0.1179</v>
      </c>
      <c r="N81" s="1">
        <v>32.409999999999997</v>
      </c>
      <c r="O81" s="1">
        <v>0.34294250727916481</v>
      </c>
      <c r="P81" s="1">
        <v>66.760000000000005</v>
      </c>
      <c r="Q81" s="1">
        <v>6.4600000000000005E-2</v>
      </c>
      <c r="R81" s="22">
        <v>0</v>
      </c>
      <c r="S81" s="1">
        <v>91.968691119926135</v>
      </c>
      <c r="T81" s="1">
        <v>0.50998180123216152</v>
      </c>
      <c r="U81" s="1">
        <v>0.47846136204080386</v>
      </c>
      <c r="V81" s="22">
        <v>0</v>
      </c>
      <c r="W81" s="1">
        <v>1</v>
      </c>
      <c r="X81" s="1">
        <v>0</v>
      </c>
      <c r="Y81" s="1">
        <v>1</v>
      </c>
    </row>
    <row r="82" spans="1:25">
      <c r="A82" s="20">
        <f>(23/63)</f>
        <v>0.36507936507936506</v>
      </c>
      <c r="B82" s="22">
        <v>13</v>
      </c>
      <c r="C82" s="1">
        <v>35.298000000000002</v>
      </c>
      <c r="D82" s="1">
        <v>0.1787</v>
      </c>
      <c r="E82" s="1">
        <v>0.36109999999999998</v>
      </c>
      <c r="F82" s="1">
        <v>0.191</v>
      </c>
      <c r="G82" s="22">
        <v>0</v>
      </c>
      <c r="H82" s="1">
        <v>0.38</v>
      </c>
      <c r="I82" s="22">
        <v>0</v>
      </c>
      <c r="J82" s="22">
        <v>1</v>
      </c>
      <c r="K82" s="22">
        <v>0</v>
      </c>
      <c r="L82" s="22">
        <v>1</v>
      </c>
      <c r="M82" s="1">
        <v>0.13600000000000001</v>
      </c>
      <c r="N82" s="1">
        <v>29.437000000000001</v>
      </c>
      <c r="O82" s="1">
        <v>0.50220975692673808</v>
      </c>
      <c r="P82" s="1">
        <v>66.760000000000005</v>
      </c>
      <c r="Q82" s="1">
        <v>6.4600000000000005E-2</v>
      </c>
      <c r="R82" s="22">
        <v>1</v>
      </c>
      <c r="S82" s="1">
        <v>37.682888548926286</v>
      </c>
      <c r="T82" s="1">
        <v>0.62886051149071187</v>
      </c>
      <c r="U82" s="1">
        <v>0.63624974531134904</v>
      </c>
      <c r="V82" s="22">
        <v>0</v>
      </c>
      <c r="W82" s="1">
        <v>1</v>
      </c>
      <c r="X82" s="21">
        <v>0</v>
      </c>
      <c r="Y82" s="21">
        <v>1</v>
      </c>
    </row>
    <row r="83" spans="1:25" ht="15.75" thickBot="1">
      <c r="A83" s="11">
        <f>(23/63)</f>
        <v>0.36507936507936506</v>
      </c>
      <c r="B83" s="22">
        <v>13</v>
      </c>
      <c r="C83" s="1">
        <v>18.591000000000001</v>
      </c>
      <c r="D83" s="1">
        <v>0.18260000000000001</v>
      </c>
      <c r="E83" s="1">
        <v>0.36109999999999998</v>
      </c>
      <c r="F83" s="1">
        <v>0.22700000000000001</v>
      </c>
      <c r="G83" s="22">
        <v>0</v>
      </c>
      <c r="H83" s="1">
        <v>0.80500000000000005</v>
      </c>
      <c r="I83" s="22">
        <v>0</v>
      </c>
      <c r="J83" s="22">
        <v>1</v>
      </c>
      <c r="K83" s="22">
        <v>0</v>
      </c>
      <c r="L83" s="22">
        <v>1</v>
      </c>
      <c r="M83" s="1">
        <v>0.126</v>
      </c>
      <c r="N83" s="1">
        <v>30.975999999999999</v>
      </c>
      <c r="O83" s="1">
        <v>4.8410521219945134E-4</v>
      </c>
      <c r="P83" s="1">
        <v>66.760000000000005</v>
      </c>
      <c r="Q83" s="1">
        <v>6.4600000000000005E-2</v>
      </c>
      <c r="R83" s="22">
        <v>0</v>
      </c>
      <c r="S83" s="1">
        <v>71.551977300844484</v>
      </c>
      <c r="T83" s="1">
        <v>0.67201066860484349</v>
      </c>
      <c r="U83" s="1">
        <v>0.40727001237157773</v>
      </c>
      <c r="V83" s="22">
        <v>0</v>
      </c>
      <c r="W83" s="1">
        <v>1</v>
      </c>
      <c r="X83" s="1">
        <v>0</v>
      </c>
      <c r="Y83" s="1">
        <v>1</v>
      </c>
    </row>
    <row r="84" spans="1:25">
      <c r="A84" s="8">
        <f>(35/64)</f>
        <v>0.546875</v>
      </c>
      <c r="B84" s="22">
        <v>14</v>
      </c>
      <c r="C84" s="1">
        <v>345.11</v>
      </c>
      <c r="D84" s="1">
        <v>0.23749999999999999</v>
      </c>
      <c r="E84" s="1">
        <v>0.4461</v>
      </c>
      <c r="F84" s="1">
        <v>0.23100000000000001</v>
      </c>
      <c r="G84" s="22">
        <v>1</v>
      </c>
      <c r="H84" s="1">
        <v>7.9119999999999999</v>
      </c>
      <c r="I84" s="22">
        <v>1</v>
      </c>
      <c r="J84" s="22">
        <v>1</v>
      </c>
      <c r="K84" s="22">
        <v>1</v>
      </c>
      <c r="L84" s="22">
        <v>1</v>
      </c>
      <c r="M84" s="1">
        <v>0.14849999999999999</v>
      </c>
      <c r="N84" s="1">
        <v>42.37</v>
      </c>
      <c r="O84" s="1">
        <v>5.7952536872301584E-3</v>
      </c>
      <c r="P84" s="1">
        <v>72.1331053866883</v>
      </c>
      <c r="Q84" s="1">
        <v>4.7199999999999999E-2</v>
      </c>
      <c r="R84" s="22">
        <v>1</v>
      </c>
      <c r="S84" s="1">
        <v>267.23351357538178</v>
      </c>
      <c r="T84" s="1">
        <v>0.41328372370283345</v>
      </c>
      <c r="U84" s="1">
        <v>0.55312085100402775</v>
      </c>
      <c r="V84" s="22">
        <v>1</v>
      </c>
      <c r="W84" s="1">
        <v>0</v>
      </c>
      <c r="X84" s="1">
        <v>0</v>
      </c>
      <c r="Y84" s="1">
        <v>1</v>
      </c>
    </row>
    <row r="85" spans="1:25">
      <c r="A85" s="8">
        <f>(51/64)</f>
        <v>0.796875</v>
      </c>
      <c r="B85" s="22">
        <v>14</v>
      </c>
      <c r="C85" s="1">
        <v>246.976</v>
      </c>
      <c r="D85" s="1">
        <v>0.20250000000000001</v>
      </c>
      <c r="E85" s="1">
        <v>0.43130000000000002</v>
      </c>
      <c r="F85" s="1">
        <v>0.28899999999999998</v>
      </c>
      <c r="G85" s="22">
        <v>1</v>
      </c>
      <c r="H85" s="1">
        <v>3.0659999999999998</v>
      </c>
      <c r="I85" s="22">
        <v>0</v>
      </c>
      <c r="J85" s="22">
        <v>1</v>
      </c>
      <c r="K85" s="22">
        <v>0</v>
      </c>
      <c r="L85" s="22">
        <v>1</v>
      </c>
      <c r="M85" s="1">
        <v>0.1168</v>
      </c>
      <c r="N85" s="1">
        <v>39.747999999999998</v>
      </c>
      <c r="O85" s="1">
        <v>0.46249433143301372</v>
      </c>
      <c r="P85" s="1">
        <v>78.75</v>
      </c>
      <c r="Q85" s="1">
        <v>5.3900000000000003E-2</v>
      </c>
      <c r="R85" s="22">
        <v>1</v>
      </c>
      <c r="S85" s="1">
        <v>83.751441435605074</v>
      </c>
      <c r="T85" s="1">
        <v>0.5556188381301449</v>
      </c>
      <c r="U85" s="1">
        <v>0.62993327084413053</v>
      </c>
      <c r="V85" s="22">
        <v>1</v>
      </c>
      <c r="W85" s="1">
        <v>0</v>
      </c>
      <c r="X85" s="1">
        <v>0</v>
      </c>
      <c r="Y85" s="1">
        <v>1</v>
      </c>
    </row>
    <row r="86" spans="1:25">
      <c r="A86" s="8">
        <f>(49/64)</f>
        <v>0.765625</v>
      </c>
      <c r="B86" s="22">
        <v>14</v>
      </c>
      <c r="C86" s="1">
        <v>186.37</v>
      </c>
      <c r="D86" s="1">
        <v>0.23219999999999999</v>
      </c>
      <c r="E86" s="1">
        <v>0.51990000000000003</v>
      </c>
      <c r="F86" s="1">
        <v>0.183</v>
      </c>
      <c r="G86" s="22">
        <v>1</v>
      </c>
      <c r="H86" s="1">
        <v>5.6390000000000002</v>
      </c>
      <c r="I86" s="22">
        <v>1</v>
      </c>
      <c r="J86" s="22">
        <v>1</v>
      </c>
      <c r="K86" s="22">
        <v>0</v>
      </c>
      <c r="L86" s="22">
        <v>1</v>
      </c>
      <c r="M86" s="1">
        <v>8.2500000000000004E-2</v>
      </c>
      <c r="N86" s="1">
        <v>50.655999999999999</v>
      </c>
      <c r="O86" s="1">
        <v>0.37336481193325105</v>
      </c>
      <c r="P86" s="1">
        <v>101.30624027472233</v>
      </c>
      <c r="Q86" s="1">
        <v>5.62E-2</v>
      </c>
      <c r="R86" s="22">
        <v>1</v>
      </c>
      <c r="S86" s="1">
        <v>158.42397682030372</v>
      </c>
      <c r="T86" s="1">
        <v>0.55567950488949758</v>
      </c>
      <c r="U86" s="1">
        <v>0.78545603857917046</v>
      </c>
      <c r="V86" s="22">
        <v>0</v>
      </c>
      <c r="W86" s="1">
        <v>1</v>
      </c>
      <c r="X86" s="1">
        <v>1</v>
      </c>
      <c r="Y86" s="1">
        <v>0</v>
      </c>
    </row>
    <row r="87" spans="1:25" ht="15.75" thickBot="1">
      <c r="A87" s="10">
        <f>(40/64)</f>
        <v>0.625</v>
      </c>
      <c r="B87" s="22">
        <v>14</v>
      </c>
      <c r="C87" s="1">
        <v>100.313</v>
      </c>
      <c r="D87" s="1">
        <v>0.22</v>
      </c>
      <c r="E87" s="1">
        <v>0.4</v>
      </c>
      <c r="F87" s="1">
        <v>0.18</v>
      </c>
      <c r="G87" s="22">
        <v>0</v>
      </c>
      <c r="H87" s="1">
        <v>0.81</v>
      </c>
      <c r="I87" s="22">
        <v>1</v>
      </c>
      <c r="J87" s="22">
        <v>1</v>
      </c>
      <c r="K87" s="22">
        <v>1</v>
      </c>
      <c r="L87" s="22">
        <v>1</v>
      </c>
      <c r="M87" s="1">
        <v>0.1429</v>
      </c>
      <c r="N87" s="1">
        <v>24.402999999999999</v>
      </c>
      <c r="O87" s="1">
        <v>7.466629449822057E-2</v>
      </c>
      <c r="P87" s="1">
        <v>49.3</v>
      </c>
      <c r="Q87" s="1">
        <v>4.6699999999999998E-2</v>
      </c>
      <c r="R87" s="22">
        <v>1</v>
      </c>
      <c r="S87" s="1">
        <v>61.449318632679713</v>
      </c>
      <c r="T87" s="1">
        <v>0.42386379489348081</v>
      </c>
      <c r="U87" s="1">
        <v>0.45909253935182875</v>
      </c>
      <c r="V87" s="22">
        <v>1</v>
      </c>
      <c r="W87" s="1">
        <v>0</v>
      </c>
      <c r="X87" s="1">
        <v>0</v>
      </c>
      <c r="Y87" s="1">
        <v>1</v>
      </c>
    </row>
    <row r="88" spans="1:25">
      <c r="A88" s="6">
        <f>(30/64)</f>
        <v>0.46875</v>
      </c>
      <c r="B88" s="22">
        <v>15</v>
      </c>
      <c r="C88" s="1">
        <v>150.97900000000001</v>
      </c>
      <c r="D88" s="1">
        <v>0.19531999999999999</v>
      </c>
      <c r="E88" s="1">
        <v>0.376</v>
      </c>
      <c r="F88" s="1">
        <v>0.16600000000000001</v>
      </c>
      <c r="G88" s="22">
        <v>1</v>
      </c>
      <c r="H88" s="1">
        <v>2.65</v>
      </c>
      <c r="I88" s="22">
        <v>0</v>
      </c>
      <c r="J88" s="22">
        <v>1</v>
      </c>
      <c r="K88" s="22">
        <v>1</v>
      </c>
      <c r="L88" s="22">
        <v>1</v>
      </c>
      <c r="M88" s="1">
        <v>0.13600000000000001</v>
      </c>
      <c r="N88" s="1">
        <v>26.908000000000001</v>
      </c>
      <c r="O88" s="1">
        <v>0.18627093834241848</v>
      </c>
      <c r="P88" s="1">
        <v>43.59683797084363</v>
      </c>
      <c r="Q88" s="1">
        <v>3.8824604658570107E-2</v>
      </c>
      <c r="R88" s="22">
        <v>1</v>
      </c>
      <c r="S88" s="1">
        <v>104.99438458328642</v>
      </c>
      <c r="T88" s="1">
        <v>0.72462924143672569</v>
      </c>
      <c r="U88" s="1">
        <v>0.59607244636671319</v>
      </c>
      <c r="V88" s="22">
        <v>0</v>
      </c>
      <c r="W88" s="1">
        <v>1</v>
      </c>
      <c r="X88" s="1">
        <v>0</v>
      </c>
      <c r="Y88" s="1">
        <v>1</v>
      </c>
    </row>
    <row r="89" spans="1:25">
      <c r="A89" s="20">
        <f>(25/64)</f>
        <v>0.390625</v>
      </c>
      <c r="B89" s="22">
        <v>15</v>
      </c>
      <c r="C89" s="1">
        <v>23.736999999999998</v>
      </c>
      <c r="D89" s="1">
        <v>0.186</v>
      </c>
      <c r="E89" s="1">
        <v>0.36109999999999998</v>
      </c>
      <c r="F89" s="1">
        <v>0.26600000000000001</v>
      </c>
      <c r="G89" s="22">
        <v>0</v>
      </c>
      <c r="H89" s="1">
        <v>0.32300000000000001</v>
      </c>
      <c r="I89" s="22">
        <v>0</v>
      </c>
      <c r="J89" s="22">
        <v>0</v>
      </c>
      <c r="K89" s="22">
        <v>1</v>
      </c>
      <c r="L89" s="22">
        <v>1</v>
      </c>
      <c r="M89" s="1">
        <v>0.12609999999999999</v>
      </c>
      <c r="N89" s="1">
        <v>22.495999999999999</v>
      </c>
      <c r="O89" s="1">
        <v>0.22092092513797024</v>
      </c>
      <c r="P89" s="1">
        <v>35.177149597674514</v>
      </c>
      <c r="Q89" s="1">
        <v>3.9440455266493694E-2</v>
      </c>
      <c r="R89" s="22">
        <v>1</v>
      </c>
      <c r="S89" s="1">
        <v>64.984635800648775</v>
      </c>
      <c r="T89" s="1">
        <v>0.65999477240316284</v>
      </c>
      <c r="U89" s="1">
        <v>0.50816295993596494</v>
      </c>
      <c r="V89" s="22">
        <v>0</v>
      </c>
      <c r="W89" s="1">
        <v>1</v>
      </c>
      <c r="X89" s="1">
        <v>0</v>
      </c>
      <c r="Y89" s="1">
        <v>1</v>
      </c>
    </row>
    <row r="90" spans="1:25">
      <c r="A90" s="6">
        <f>(13/64)</f>
        <v>0.203125</v>
      </c>
      <c r="B90" s="22">
        <v>15</v>
      </c>
      <c r="C90" s="1">
        <v>14.756</v>
      </c>
      <c r="D90" s="1">
        <v>0.19120000000000001</v>
      </c>
      <c r="E90" s="1">
        <v>0.36109999999999998</v>
      </c>
      <c r="F90" s="1">
        <v>0.23599999999999999</v>
      </c>
      <c r="G90" s="22">
        <v>0</v>
      </c>
      <c r="H90" s="1">
        <v>0.15</v>
      </c>
      <c r="I90" s="22">
        <v>0</v>
      </c>
      <c r="J90" s="22">
        <v>0</v>
      </c>
      <c r="K90" s="22">
        <v>0</v>
      </c>
      <c r="L90" s="22">
        <v>0</v>
      </c>
      <c r="M90" s="1">
        <v>9.5000000000000001E-2</v>
      </c>
      <c r="N90" s="1">
        <v>24.433</v>
      </c>
      <c r="O90" s="1">
        <v>3.4901057197072378E-2</v>
      </c>
      <c r="P90" s="1">
        <v>37.441494307400376</v>
      </c>
      <c r="Q90" s="1">
        <v>4.228106604423356E-2</v>
      </c>
      <c r="R90" s="22">
        <v>1</v>
      </c>
      <c r="S90" s="1">
        <v>174.69263689346704</v>
      </c>
      <c r="T90" s="1">
        <v>0.61420717629925037</v>
      </c>
      <c r="U90" s="1">
        <v>0.50039770059636746</v>
      </c>
      <c r="V90" s="22">
        <v>0</v>
      </c>
      <c r="W90" s="1">
        <v>1</v>
      </c>
      <c r="X90" s="1">
        <v>0</v>
      </c>
      <c r="Y90" s="1">
        <v>1</v>
      </c>
    </row>
    <row r="91" spans="1:25">
      <c r="A91" s="6">
        <f>(15/64)</f>
        <v>0.234375</v>
      </c>
      <c r="B91" s="22">
        <v>15</v>
      </c>
      <c r="C91" s="1">
        <v>11.305</v>
      </c>
      <c r="D91" s="1">
        <v>0.189</v>
      </c>
      <c r="E91" s="1">
        <v>0.36109999999999998</v>
      </c>
      <c r="F91" s="1">
        <v>0.23599999999999999</v>
      </c>
      <c r="G91" s="22">
        <v>0</v>
      </c>
      <c r="H91" s="1">
        <v>0.42199999999999999</v>
      </c>
      <c r="I91" s="22">
        <v>0</v>
      </c>
      <c r="J91" s="22">
        <v>0</v>
      </c>
      <c r="K91" s="22">
        <v>0</v>
      </c>
      <c r="L91" s="22">
        <v>0</v>
      </c>
      <c r="M91" s="1">
        <v>0.14000000000000001</v>
      </c>
      <c r="N91" s="1">
        <v>22.933</v>
      </c>
      <c r="O91" s="1">
        <v>7.5895621406457323E-2</v>
      </c>
      <c r="P91" s="1">
        <v>47.854931446262718</v>
      </c>
      <c r="Q91" s="1">
        <v>4.3342413074827751E-2</v>
      </c>
      <c r="R91" s="22">
        <v>1</v>
      </c>
      <c r="S91" s="1">
        <v>121.17168509509068</v>
      </c>
      <c r="T91" s="1">
        <v>0.75827868168734969</v>
      </c>
      <c r="U91" s="1">
        <v>0.70623160902255644</v>
      </c>
      <c r="V91" s="22">
        <v>0</v>
      </c>
      <c r="W91" s="1">
        <v>1</v>
      </c>
      <c r="X91" s="1">
        <v>0</v>
      </c>
      <c r="Y91" s="1">
        <v>1</v>
      </c>
    </row>
    <row r="92" spans="1:25">
      <c r="A92" s="6">
        <f>(30/63)</f>
        <v>0.47619047619047616</v>
      </c>
      <c r="B92" s="22">
        <v>16</v>
      </c>
      <c r="C92" s="1">
        <v>787.80799999999999</v>
      </c>
      <c r="D92" s="1">
        <v>0.20480000000000001</v>
      </c>
      <c r="E92" s="1">
        <v>0.4355</v>
      </c>
      <c r="F92" s="1">
        <v>0.25</v>
      </c>
      <c r="G92" s="22">
        <v>1</v>
      </c>
      <c r="H92" s="1">
        <v>18.274000000000001</v>
      </c>
      <c r="I92" s="22">
        <v>1</v>
      </c>
      <c r="J92" s="22">
        <v>1</v>
      </c>
      <c r="K92" s="22">
        <v>0</v>
      </c>
      <c r="L92" s="22">
        <v>1</v>
      </c>
      <c r="M92" s="1">
        <v>0.18060000000000001</v>
      </c>
      <c r="N92" s="1">
        <v>29.064</v>
      </c>
      <c r="O92" s="1">
        <v>0.70079384824728863</v>
      </c>
      <c r="P92" s="1">
        <v>36.260897325236606</v>
      </c>
      <c r="Q92" s="1">
        <v>3.6299999999999999E-2</v>
      </c>
      <c r="R92" s="22">
        <v>0</v>
      </c>
      <c r="S92" s="1">
        <v>107.26672212011047</v>
      </c>
      <c r="T92" s="1">
        <v>0.58819601147981138</v>
      </c>
      <c r="U92" s="1">
        <v>0.62051720962468015</v>
      </c>
      <c r="V92" s="22">
        <v>1</v>
      </c>
      <c r="W92" s="1">
        <v>0</v>
      </c>
      <c r="X92" s="1">
        <v>0</v>
      </c>
      <c r="Y92" s="1">
        <v>1</v>
      </c>
    </row>
    <row r="93" spans="1:25">
      <c r="A93" s="6">
        <f>(23/64)</f>
        <v>0.359375</v>
      </c>
      <c r="B93" s="22">
        <v>16</v>
      </c>
      <c r="C93" s="1">
        <v>329.988</v>
      </c>
      <c r="D93" s="1">
        <v>0.18379999999999999</v>
      </c>
      <c r="E93" s="1">
        <v>0.35820000000000002</v>
      </c>
      <c r="F93" s="1">
        <v>0.20399999999999999</v>
      </c>
      <c r="G93" s="22">
        <v>1</v>
      </c>
      <c r="H93" s="1">
        <v>7.69</v>
      </c>
      <c r="I93" s="22">
        <v>1</v>
      </c>
      <c r="J93" s="22">
        <v>1</v>
      </c>
      <c r="K93" s="22">
        <v>1</v>
      </c>
      <c r="L93" s="22">
        <v>0</v>
      </c>
      <c r="M93" s="1">
        <v>0.18820000000000001</v>
      </c>
      <c r="N93" s="1">
        <v>26.388999999999999</v>
      </c>
      <c r="O93" s="1">
        <v>0.25357588760803423</v>
      </c>
      <c r="P93" s="1">
        <v>61.825927003406186</v>
      </c>
      <c r="Q93" s="1">
        <v>8.3699999999999997E-2</v>
      </c>
      <c r="R93" s="22">
        <v>1</v>
      </c>
      <c r="S93" s="1">
        <v>30.811641393020352</v>
      </c>
      <c r="T93" s="1">
        <v>0.73996400053030198</v>
      </c>
      <c r="U93" s="1">
        <v>0.58819397320508626</v>
      </c>
      <c r="V93" s="22">
        <v>1</v>
      </c>
      <c r="W93" s="1">
        <v>0</v>
      </c>
      <c r="X93" s="1">
        <v>0</v>
      </c>
      <c r="Y93" s="1">
        <v>1</v>
      </c>
    </row>
    <row r="94" spans="1:25">
      <c r="A94" s="6">
        <f>(15/64)</f>
        <v>0.234375</v>
      </c>
      <c r="B94" s="22">
        <v>16</v>
      </c>
      <c r="C94" s="1">
        <v>228.67500000000001</v>
      </c>
      <c r="D94" s="1">
        <v>0.16139999999999999</v>
      </c>
      <c r="E94" s="1">
        <v>0.22020000000000001</v>
      </c>
      <c r="F94" s="1">
        <v>0.20499999999999999</v>
      </c>
      <c r="G94" s="22">
        <v>0</v>
      </c>
      <c r="H94" s="1">
        <v>1.7649999999999999</v>
      </c>
      <c r="I94" s="22">
        <v>0</v>
      </c>
      <c r="J94" s="22">
        <v>0</v>
      </c>
      <c r="K94" s="22">
        <v>0</v>
      </c>
      <c r="L94" s="22">
        <v>1</v>
      </c>
      <c r="M94" s="1">
        <v>0.21970000000000001</v>
      </c>
      <c r="N94" s="1">
        <v>20.099</v>
      </c>
      <c r="O94" s="1">
        <v>0.24981305346015087</v>
      </c>
      <c r="P94" s="1">
        <v>41.478080244889036</v>
      </c>
      <c r="Q94" s="1">
        <v>5.543E-2</v>
      </c>
      <c r="R94" s="22">
        <v>1</v>
      </c>
      <c r="S94" s="1">
        <v>21.204205969170218</v>
      </c>
      <c r="T94" s="1">
        <v>0.712884401708611</v>
      </c>
      <c r="U94" s="1">
        <v>0.52207147786159391</v>
      </c>
      <c r="V94" s="22">
        <v>1</v>
      </c>
      <c r="W94" s="1">
        <v>0</v>
      </c>
      <c r="X94" s="1">
        <v>0</v>
      </c>
      <c r="Y94" s="1">
        <v>1</v>
      </c>
    </row>
    <row r="95" spans="1:25" ht="15.75" thickBot="1">
      <c r="A95" s="11">
        <f>(25/64)</f>
        <v>0.390625</v>
      </c>
      <c r="B95" s="22">
        <v>16</v>
      </c>
      <c r="C95" s="1">
        <v>169.49799999999999</v>
      </c>
      <c r="D95" s="1">
        <v>0.17799999999999999</v>
      </c>
      <c r="E95" s="1">
        <v>0.34279999999999999</v>
      </c>
      <c r="F95" s="1">
        <v>0.188</v>
      </c>
      <c r="G95" s="22">
        <v>1</v>
      </c>
      <c r="H95" s="1">
        <v>2.4409999999999998</v>
      </c>
      <c r="I95" s="22">
        <v>1</v>
      </c>
      <c r="J95" s="22">
        <v>0</v>
      </c>
      <c r="K95" s="22">
        <v>0</v>
      </c>
      <c r="L95" s="22">
        <v>1</v>
      </c>
      <c r="M95" s="1">
        <v>0.19370000000000001</v>
      </c>
      <c r="N95" s="1">
        <v>26.059000000000001</v>
      </c>
      <c r="O95" s="1">
        <v>0.27948412370647441</v>
      </c>
      <c r="P95" s="1">
        <v>82.135081239896635</v>
      </c>
      <c r="Q95" s="1">
        <v>8.1500000000000003E-2</v>
      </c>
      <c r="R95" s="22">
        <v>1</v>
      </c>
      <c r="S95" s="1">
        <v>102.25008702167577</v>
      </c>
      <c r="T95" s="1">
        <v>0.78144640359536177</v>
      </c>
      <c r="U95" s="1">
        <v>0.76566639364476285</v>
      </c>
      <c r="V95" s="22">
        <v>1</v>
      </c>
      <c r="W95" s="1">
        <v>0</v>
      </c>
      <c r="X95" s="1">
        <v>0</v>
      </c>
      <c r="Y95" s="1">
        <v>1</v>
      </c>
    </row>
    <row r="96" spans="1:25" ht="15.75" thickBot="1">
      <c r="A96" s="17">
        <f>(22/64)</f>
        <v>0.34375</v>
      </c>
      <c r="B96" s="22">
        <v>17</v>
      </c>
      <c r="C96" s="1">
        <v>84.959000000000003</v>
      </c>
      <c r="D96" s="1">
        <v>0.1124</v>
      </c>
      <c r="E96" s="1">
        <v>0.2505</v>
      </c>
      <c r="F96" s="1">
        <v>0.49199999999999999</v>
      </c>
      <c r="G96" s="22">
        <v>1</v>
      </c>
      <c r="H96" s="1">
        <v>0.77800000000000002</v>
      </c>
      <c r="I96" s="22">
        <v>1</v>
      </c>
      <c r="J96" s="22">
        <v>0</v>
      </c>
      <c r="K96" s="22">
        <v>1</v>
      </c>
      <c r="L96" s="22">
        <v>1</v>
      </c>
      <c r="M96" s="1">
        <v>0.20660000000000001</v>
      </c>
      <c r="N96" s="1">
        <v>30.234000000000002</v>
      </c>
      <c r="O96" s="1">
        <v>2.1610894666839298</v>
      </c>
      <c r="P96" s="1">
        <v>392.1958709495168</v>
      </c>
      <c r="Q96" s="1">
        <v>0.12497587307331012</v>
      </c>
      <c r="R96" s="22">
        <v>1</v>
      </c>
      <c r="S96" s="1">
        <v>283.77217245965699</v>
      </c>
      <c r="T96" s="1">
        <v>0.64394417196577902</v>
      </c>
      <c r="U96" s="1">
        <v>1.6889323085252885</v>
      </c>
      <c r="V96" s="22">
        <v>1</v>
      </c>
      <c r="W96" s="1">
        <v>0</v>
      </c>
      <c r="X96" s="1">
        <v>0</v>
      </c>
      <c r="Y96" s="1">
        <v>1</v>
      </c>
    </row>
    <row r="97" spans="1:25">
      <c r="A97" s="8">
        <f>(34/63)</f>
        <v>0.53968253968253965</v>
      </c>
      <c r="B97" s="22">
        <v>18</v>
      </c>
      <c r="C97" s="1">
        <v>86.12</v>
      </c>
      <c r="D97" s="1">
        <v>9.8400000000000001E-2</v>
      </c>
      <c r="E97" s="1">
        <v>0.26450000000000001</v>
      </c>
      <c r="F97" s="1">
        <v>0.25619999999999998</v>
      </c>
      <c r="G97" s="22">
        <v>1</v>
      </c>
      <c r="H97" s="1">
        <v>0.83799999999999997</v>
      </c>
      <c r="I97" s="22">
        <v>1</v>
      </c>
      <c r="J97" s="22">
        <v>0</v>
      </c>
      <c r="K97" s="22">
        <v>1</v>
      </c>
      <c r="L97" s="22">
        <v>1</v>
      </c>
      <c r="M97" s="1">
        <v>0.26960000000000001</v>
      </c>
      <c r="N97" s="1">
        <v>29.54</v>
      </c>
      <c r="O97" s="1">
        <v>0.78153738968880637</v>
      </c>
      <c r="P97" s="1">
        <v>49.830469112865771</v>
      </c>
      <c r="Q97" s="1">
        <v>1.6531930126341521E-2</v>
      </c>
      <c r="R97" s="22">
        <v>1</v>
      </c>
      <c r="S97" s="1">
        <v>155.87552252670693</v>
      </c>
      <c r="T97" s="1">
        <v>0.47793045726567934</v>
      </c>
      <c r="U97" s="1">
        <v>1.2388759869948909</v>
      </c>
      <c r="V97" s="22">
        <v>1</v>
      </c>
      <c r="W97" s="1">
        <v>0</v>
      </c>
      <c r="X97" s="1">
        <v>0</v>
      </c>
      <c r="Y97" s="1">
        <v>1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/>
  <sheetData/>
  <pageMargins left="0.7" right="0.7" top="0.75" bottom="0.75" header="0.3" footer="0.3"/>
  <pageSetup paperSize="9"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6C75E247D734042AAFB02E81AC6185C" ma:contentTypeVersion="13" ma:contentTypeDescription="Crear nuevo documento." ma:contentTypeScope="" ma:versionID="ff0cd261a83a592fef80ebcfcb4f28c0">
  <xsd:schema xmlns:xsd="http://www.w3.org/2001/XMLSchema" xmlns:xs="http://www.w3.org/2001/XMLSchema" xmlns:p="http://schemas.microsoft.com/office/2006/metadata/properties" xmlns:ns2="388868a8-bc35-43a1-be1f-aafcd1c5be2f" xmlns:ns3="35ea7e7c-f645-46e7-91d3-470368940739" targetNamespace="http://schemas.microsoft.com/office/2006/metadata/properties" ma:root="true" ma:fieldsID="bf3c3da6b390690e079e8c29173210b8" ns2:_="" ns3:_="">
    <xsd:import namespace="388868a8-bc35-43a1-be1f-aafcd1c5be2f"/>
    <xsd:import namespace="35ea7e7c-f645-46e7-91d3-4703689407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8868a8-bc35-43a1-be1f-aafcd1c5be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ea7e7c-f645-46e7-91d3-47036894073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64CDD0-5F6B-48B7-BDBD-1C68F00251C6}"/>
</file>

<file path=customXml/itemProps2.xml><?xml version="1.0" encoding="utf-8"?>
<ds:datastoreItem xmlns:ds="http://schemas.openxmlformats.org/officeDocument/2006/customXml" ds:itemID="{9A71910B-A87B-450E-AF96-7C5EB119B755}"/>
</file>

<file path=customXml/itemProps3.xml><?xml version="1.0" encoding="utf-8"?>
<ds:datastoreItem xmlns:ds="http://schemas.openxmlformats.org/officeDocument/2006/customXml" ds:itemID="{FE3B7E55-5B82-40F5-A8F2-BFDB239D85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 Belén Campuzano Laguillo</cp:lastModifiedBy>
  <cp:revision/>
  <dcterms:created xsi:type="dcterms:W3CDTF">2006-09-12T12:46:56Z</dcterms:created>
  <dcterms:modified xsi:type="dcterms:W3CDTF">2020-06-28T19:18:13Z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0x01010056C75E247D734042AAFB02E81AC6185C</vt:lpwstr>
  </property>
</Properties>
</file>