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PIA USB\TESIS TRANSPARENCIA\TERCERA PARTE INDICADORES\NAVARRA\"/>
    </mc:Choice>
  </mc:AlternateContent>
  <xr:revisionPtr revIDLastSave="0" documentId="13_ncr:1_{3AED89C1-972B-4B7E-9FCF-E7D39ECB3316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PAMPLONA" sheetId="8" r:id="rId1"/>
    <sheet name="TUDELA" sheetId="9" r:id="rId2"/>
    <sheet name="BURLADA" sheetId="10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2" i="10" l="1"/>
  <c r="B123" i="9"/>
  <c r="B123" i="8"/>
  <c r="D83" i="10"/>
  <c r="D84" i="8"/>
  <c r="E77" i="10"/>
  <c r="E76" i="10"/>
  <c r="E75" i="10"/>
  <c r="E74" i="10"/>
  <c r="E73" i="10"/>
  <c r="D71" i="10"/>
  <c r="F41" i="10"/>
  <c r="F52" i="10"/>
  <c r="F58" i="10"/>
  <c r="F40" i="10"/>
  <c r="G40" i="10"/>
  <c r="E72" i="10"/>
  <c r="E71" i="10"/>
  <c r="E89" i="10"/>
  <c r="E90" i="8"/>
  <c r="I61" i="10"/>
  <c r="G61" i="10"/>
  <c r="E61" i="10"/>
  <c r="I60" i="10"/>
  <c r="G60" i="10"/>
  <c r="E60" i="10"/>
  <c r="I59" i="10"/>
  <c r="G59" i="10"/>
  <c r="E59" i="10"/>
  <c r="H58" i="10"/>
  <c r="I58" i="10"/>
  <c r="G58" i="10"/>
  <c r="D58" i="10"/>
  <c r="E58" i="10"/>
  <c r="I57" i="10"/>
  <c r="G57" i="10"/>
  <c r="E57" i="10"/>
  <c r="I56" i="10"/>
  <c r="G56" i="10"/>
  <c r="E56" i="10"/>
  <c r="I55" i="10"/>
  <c r="G55" i="10"/>
  <c r="E55" i="10"/>
  <c r="I54" i="10"/>
  <c r="G54" i="10"/>
  <c r="E54" i="10"/>
  <c r="I53" i="10"/>
  <c r="G53" i="10"/>
  <c r="E53" i="10"/>
  <c r="H52" i="10"/>
  <c r="I52" i="10"/>
  <c r="G52" i="10"/>
  <c r="D52" i="10"/>
  <c r="E52" i="10"/>
  <c r="I51" i="10"/>
  <c r="G51" i="10"/>
  <c r="E51" i="10"/>
  <c r="I50" i="10"/>
  <c r="G50" i="10"/>
  <c r="E50" i="10"/>
  <c r="I49" i="10"/>
  <c r="G49" i="10"/>
  <c r="E49" i="10"/>
  <c r="I48" i="10"/>
  <c r="G48" i="10"/>
  <c r="E48" i="10"/>
  <c r="I47" i="10"/>
  <c r="G47" i="10"/>
  <c r="E47" i="10"/>
  <c r="I46" i="10"/>
  <c r="G46" i="10"/>
  <c r="E46" i="10"/>
  <c r="I45" i="10"/>
  <c r="G45" i="10"/>
  <c r="E45" i="10"/>
  <c r="I44" i="10"/>
  <c r="G44" i="10"/>
  <c r="E44" i="10"/>
  <c r="I43" i="10"/>
  <c r="G43" i="10"/>
  <c r="E43" i="10"/>
  <c r="I42" i="10"/>
  <c r="G42" i="10"/>
  <c r="E42" i="10"/>
  <c r="H41" i="10"/>
  <c r="I41" i="10"/>
  <c r="G41" i="10"/>
  <c r="D41" i="10"/>
  <c r="E41" i="10"/>
  <c r="H40" i="10"/>
  <c r="I40" i="10"/>
  <c r="D40" i="10"/>
  <c r="E40" i="10"/>
  <c r="H100" i="9"/>
  <c r="I111" i="9"/>
  <c r="E111" i="9"/>
  <c r="D111" i="9"/>
  <c r="H107" i="9"/>
  <c r="G107" i="9"/>
  <c r="F107" i="9"/>
  <c r="H110" i="10"/>
  <c r="G110" i="10"/>
  <c r="F110" i="10"/>
  <c r="I102" i="10"/>
  <c r="H102" i="10"/>
  <c r="G102" i="10"/>
  <c r="D102" i="10"/>
  <c r="F102" i="10"/>
  <c r="G101" i="10"/>
  <c r="F101" i="10"/>
  <c r="G100" i="10"/>
  <c r="F100" i="10"/>
  <c r="G99" i="10"/>
  <c r="F99" i="10"/>
  <c r="I98" i="10"/>
  <c r="H98" i="10"/>
  <c r="E98" i="10"/>
  <c r="G98" i="10"/>
  <c r="D98" i="10"/>
  <c r="F98" i="10"/>
  <c r="H111" i="9"/>
  <c r="G111" i="9"/>
  <c r="F111" i="9"/>
  <c r="I103" i="9"/>
  <c r="H103" i="9"/>
  <c r="G103" i="9"/>
  <c r="D103" i="9"/>
  <c r="F103" i="9"/>
  <c r="G102" i="9"/>
  <c r="F102" i="9"/>
  <c r="G101" i="9"/>
  <c r="F101" i="9"/>
  <c r="G100" i="9"/>
  <c r="F100" i="9"/>
  <c r="I99" i="9"/>
  <c r="H99" i="9"/>
  <c r="E99" i="9"/>
  <c r="G99" i="9"/>
  <c r="D99" i="9"/>
  <c r="F99" i="9"/>
  <c r="D84" i="9"/>
  <c r="E78" i="9"/>
  <c r="E77" i="9"/>
  <c r="E76" i="9"/>
  <c r="E75" i="9"/>
  <c r="E74" i="9"/>
  <c r="F42" i="9"/>
  <c r="F53" i="9"/>
  <c r="F59" i="9"/>
  <c r="F41" i="9"/>
  <c r="G41" i="9"/>
  <c r="D72" i="9"/>
  <c r="E73" i="9"/>
  <c r="E72" i="9"/>
  <c r="I62" i="9"/>
  <c r="G62" i="9"/>
  <c r="E62" i="9"/>
  <c r="I61" i="9"/>
  <c r="G61" i="9"/>
  <c r="E61" i="9"/>
  <c r="I60" i="9"/>
  <c r="G60" i="9"/>
  <c r="E60" i="9"/>
  <c r="H59" i="9"/>
  <c r="I59" i="9"/>
  <c r="G59" i="9"/>
  <c r="D59" i="9"/>
  <c r="E59" i="9"/>
  <c r="I58" i="9"/>
  <c r="G58" i="9"/>
  <c r="E58" i="9"/>
  <c r="I57" i="9"/>
  <c r="G57" i="9"/>
  <c r="E57" i="9"/>
  <c r="I56" i="9"/>
  <c r="G56" i="9"/>
  <c r="E56" i="9"/>
  <c r="I55" i="9"/>
  <c r="G55" i="9"/>
  <c r="E55" i="9"/>
  <c r="I54" i="9"/>
  <c r="G54" i="9"/>
  <c r="E54" i="9"/>
  <c r="H53" i="9"/>
  <c r="I53" i="9"/>
  <c r="G53" i="9"/>
  <c r="D53" i="9"/>
  <c r="E53" i="9"/>
  <c r="I52" i="9"/>
  <c r="G52" i="9"/>
  <c r="E52" i="9"/>
  <c r="I51" i="9"/>
  <c r="G51" i="9"/>
  <c r="E51" i="9"/>
  <c r="I50" i="9"/>
  <c r="G50" i="9"/>
  <c r="E50" i="9"/>
  <c r="I49" i="9"/>
  <c r="G49" i="9"/>
  <c r="E49" i="9"/>
  <c r="I48" i="9"/>
  <c r="G48" i="9"/>
  <c r="E48" i="9"/>
  <c r="I47" i="9"/>
  <c r="G47" i="9"/>
  <c r="E47" i="9"/>
  <c r="I46" i="9"/>
  <c r="G46" i="9"/>
  <c r="E46" i="9"/>
  <c r="I45" i="9"/>
  <c r="G45" i="9"/>
  <c r="E45" i="9"/>
  <c r="I44" i="9"/>
  <c r="G44" i="9"/>
  <c r="E44" i="9"/>
  <c r="I43" i="9"/>
  <c r="G43" i="9"/>
  <c r="E43" i="9"/>
  <c r="H42" i="9"/>
  <c r="I42" i="9"/>
  <c r="G42" i="9"/>
  <c r="D42" i="9"/>
  <c r="E42" i="9"/>
  <c r="H41" i="9"/>
  <c r="I41" i="9"/>
  <c r="D41" i="9"/>
  <c r="E41" i="9"/>
  <c r="D111" i="8"/>
  <c r="F111" i="8"/>
  <c r="E111" i="8"/>
  <c r="G111" i="8"/>
  <c r="I111" i="8"/>
  <c r="H111" i="8"/>
  <c r="E78" i="8"/>
  <c r="I103" i="8"/>
  <c r="H103" i="8"/>
  <c r="G103" i="8"/>
  <c r="D103" i="8"/>
  <c r="F103" i="8"/>
  <c r="G102" i="8"/>
  <c r="F102" i="8"/>
  <c r="G101" i="8"/>
  <c r="F101" i="8"/>
  <c r="G100" i="8"/>
  <c r="F100" i="8"/>
  <c r="I99" i="8"/>
  <c r="H99" i="8"/>
  <c r="E99" i="8"/>
  <c r="G99" i="8"/>
  <c r="D99" i="8"/>
  <c r="F99" i="8"/>
  <c r="F42" i="8"/>
  <c r="F53" i="8"/>
  <c r="G53" i="8"/>
  <c r="F59" i="8"/>
  <c r="G59" i="8"/>
  <c r="E77" i="8"/>
  <c r="E76" i="8"/>
  <c r="E75" i="8"/>
  <c r="E74" i="8"/>
  <c r="D72" i="8"/>
  <c r="E72" i="8"/>
  <c r="I62" i="8"/>
  <c r="G62" i="8"/>
  <c r="E62" i="8"/>
  <c r="I61" i="8"/>
  <c r="G61" i="8"/>
  <c r="E61" i="8"/>
  <c r="I60" i="8"/>
  <c r="G60" i="8"/>
  <c r="E60" i="8"/>
  <c r="H59" i="8"/>
  <c r="I59" i="8"/>
  <c r="D59" i="8"/>
  <c r="E59" i="8"/>
  <c r="I58" i="8"/>
  <c r="G58" i="8"/>
  <c r="E58" i="8"/>
  <c r="I57" i="8"/>
  <c r="G57" i="8"/>
  <c r="E57" i="8"/>
  <c r="I56" i="8"/>
  <c r="G56" i="8"/>
  <c r="E56" i="8"/>
  <c r="I55" i="8"/>
  <c r="G55" i="8"/>
  <c r="E55" i="8"/>
  <c r="I54" i="8"/>
  <c r="G54" i="8"/>
  <c r="E54" i="8"/>
  <c r="H53" i="8"/>
  <c r="I53" i="8"/>
  <c r="D53" i="8"/>
  <c r="I52" i="8"/>
  <c r="G52" i="8"/>
  <c r="E52" i="8"/>
  <c r="I51" i="8"/>
  <c r="G51" i="8"/>
  <c r="E51" i="8"/>
  <c r="I50" i="8"/>
  <c r="G50" i="8"/>
  <c r="E50" i="8"/>
  <c r="I49" i="8"/>
  <c r="G49" i="8"/>
  <c r="E49" i="8"/>
  <c r="I48" i="8"/>
  <c r="G48" i="8"/>
  <c r="E48" i="8"/>
  <c r="I47" i="8"/>
  <c r="G47" i="8"/>
  <c r="E47" i="8"/>
  <c r="I46" i="8"/>
  <c r="G46" i="8"/>
  <c r="E46" i="8"/>
  <c r="I45" i="8"/>
  <c r="G45" i="8"/>
  <c r="E45" i="8"/>
  <c r="I44" i="8"/>
  <c r="G44" i="8"/>
  <c r="E44" i="8"/>
  <c r="I43" i="8"/>
  <c r="G43" i="8"/>
  <c r="E43" i="8"/>
  <c r="H42" i="8"/>
  <c r="I42" i="8"/>
  <c r="D42" i="8"/>
  <c r="E42" i="8"/>
  <c r="F41" i="8"/>
  <c r="G41" i="8"/>
  <c r="E73" i="8"/>
  <c r="G42" i="8"/>
  <c r="D41" i="8"/>
  <c r="E41" i="8"/>
  <c r="H41" i="8"/>
  <c r="I41" i="8"/>
  <c r="E53" i="8"/>
</calcChain>
</file>

<file path=xl/sharedStrings.xml><?xml version="1.0" encoding="utf-8"?>
<sst xmlns="http://schemas.openxmlformats.org/spreadsheetml/2006/main" count="571" uniqueCount="157">
  <si>
    <t>AYUNTAMIENTO</t>
  </si>
  <si>
    <t>INDICADORES LEGALES LEY 22/2011</t>
  </si>
  <si>
    <t>SI</t>
  </si>
  <si>
    <t>NO</t>
  </si>
  <si>
    <t>L-1</t>
  </si>
  <si>
    <t>L-2</t>
  </si>
  <si>
    <t>L-3</t>
  </si>
  <si>
    <t>L-4</t>
  </si>
  <si>
    <t>L-5</t>
  </si>
  <si>
    <t>L-6</t>
  </si>
  <si>
    <t>INDICADORES LEGALES LEY 27/2006</t>
  </si>
  <si>
    <t>INDICADORES LEGALES LEY 19/2013</t>
  </si>
  <si>
    <t>L-7</t>
  </si>
  <si>
    <t>L-8</t>
  </si>
  <si>
    <t>L-9</t>
  </si>
  <si>
    <t>L-10</t>
  </si>
  <si>
    <t>INDICADORES DE GESTIÓN</t>
  </si>
  <si>
    <t>CUANTIA TN</t>
  </si>
  <si>
    <t>KG/HAB</t>
  </si>
  <si>
    <t>AR.1 KG AL AÑO DE  RESIDUOS RECOGIDOS POR HABITANTE</t>
  </si>
  <si>
    <t>Resto</t>
  </si>
  <si>
    <t>AR 1.1.5 ACEITES</t>
  </si>
  <si>
    <t>AR .1.1.6 ROPA Y TEXTIL</t>
  </si>
  <si>
    <t>AR 1.2.2 Escombros de obras menores</t>
  </si>
  <si>
    <t>AR.1.3 RECOGIDAS EXTERNAS: NO DE GESTIÓN MUNICIPAL</t>
  </si>
  <si>
    <t>AR.1.3.1: RCD Residuos de contrucción y demolición</t>
  </si>
  <si>
    <t>Nº HAB./Nº CONTENEDORES</t>
  </si>
  <si>
    <t>TOTAL CONTENEDORES</t>
  </si>
  <si>
    <t>%</t>
  </si>
  <si>
    <t>AT-1: TN DE RESIDUOS RECICLADOS/TOTAL RESIDUOS RECOGIDOS</t>
  </si>
  <si>
    <t>AT-2: TN DE RESIDUOS INCINERADOS/TOTAL RESIDUOS RECOGIDOS</t>
  </si>
  <si>
    <t>AT-3. TN DE RESIDUOS DEPOSITADOS EN VERTEDERO/ TOTAL RESIDUOS RECOGIDOS</t>
  </si>
  <si>
    <t>AT-4. PORCENTAJE COMPOSTAJE OBTENIDO EN PLANTA: TN COMPOST/TN TOTALES DE RESIDUOS</t>
  </si>
  <si>
    <t>Nº HAB</t>
  </si>
  <si>
    <t>INDICADORES PRESUPUESTARIOS</t>
  </si>
  <si>
    <t>CUANTIA EN € 2015</t>
  </si>
  <si>
    <t>CUANTIA EN € 2016</t>
  </si>
  <si>
    <t>€/HAB 2015</t>
  </si>
  <si>
    <t>€/HAB 2016</t>
  </si>
  <si>
    <t>P.1 GASTO CORRIENTE Y DE CAPITAL EN RECOGIDA,GESTION Y TRATAMIENTO DE RESIDUOS POR HAB.</t>
  </si>
  <si>
    <t>P.1.1 GASTO EN RECOGIDA(PARTIDA 1621) POR HAB.</t>
  </si>
  <si>
    <t>P.1.1 GASTO EN GESTION(PARTIDA 1622) POR HAB.</t>
  </si>
  <si>
    <t>P.1.1 GASTO EN TRATAMIENTO(PARTIDA 1623) POR HAB.</t>
  </si>
  <si>
    <t>P.2. INGRESOS POR RECOGIDA Y TRATAMIENTO DE RESIDUOS (PARTIDAS 302 Y 303) POR HAB.</t>
  </si>
  <si>
    <t>P.2.1 INGRESO POR SERVICIO DE RECOGIDA (302) POR HAB.</t>
  </si>
  <si>
    <t>P.2.2 INGRESO POR SERVICIO DE TRATAMIENTO(303) POR HAB.</t>
  </si>
  <si>
    <t>P.3 INGRESOS FISCALES POR HAB.(INGRESOS TRIBUTARIOS/Nº HAB)</t>
  </si>
  <si>
    <t>P.4 SUPERAVIT O DÉFICIT POR HAB (RDO PRESUPUESTARIO AJUSTADO/Nº HAB.)</t>
  </si>
  <si>
    <t>P.5 GASTO POR HAB. (OBLIGACIONES RECONOCIDAS NETAS/Nº HAB.)</t>
  </si>
  <si>
    <t>P.6 INVERSION POR HAB. (OBLIGACIONES RECONOCIDAS NETAS CAP 6 Y 7/Nº HAB</t>
  </si>
  <si>
    <t>INDICE DE WEB VISITADAS</t>
  </si>
  <si>
    <t>TN</t>
  </si>
  <si>
    <t>€/HAB 2017</t>
  </si>
  <si>
    <t>AR .1.1.7 RAEE</t>
  </si>
  <si>
    <t>AR.1.3.2: Industria y otros</t>
  </si>
  <si>
    <t>AR.1.3.3: EDAR: Lodos procedentesde la estación depuradora de aguas residuales</t>
  </si>
  <si>
    <t>AR.1.1  RECOGIDA DOMICILIARIA: Residuos domésticos de hogares,comercios, hostelería y servicios</t>
  </si>
  <si>
    <t>AR 1.1.1 ORGANICA Y RESTO</t>
  </si>
  <si>
    <t>AR 1.1.2 PAPEL/CARTON</t>
  </si>
  <si>
    <t>AR 1.1.3 ENVASES</t>
  </si>
  <si>
    <t>AR 1.1.4 VIDRIO</t>
  </si>
  <si>
    <t>AR 1.1.8 OTRAS RECOGIDAS DOMICILIARIAS: Enseres, Muebles, Madera, etc.</t>
  </si>
  <si>
    <t>AR 1.2.3 Podas y residuos vegetales</t>
  </si>
  <si>
    <t>AR 1.2.5: Otros: animales, vehículos abandonados,  etc.</t>
  </si>
  <si>
    <t>AR.2 DATOS DE RECOGIDA DE AÑOS ANTERIORES</t>
  </si>
  <si>
    <t>AR.3 PERIODICIDAD EN LA RECOGIDA</t>
  </si>
  <si>
    <t>AR.4.1RESIDUOS ORGANICOS (MARRON)</t>
  </si>
  <si>
    <t>AR.4.2 PAPEL/CARTON</t>
  </si>
  <si>
    <t>AR.4.3 ENVASES</t>
  </si>
  <si>
    <t>AR.4.5 RESTO (GRIS)</t>
  </si>
  <si>
    <t>AR.4.4VIDRIO</t>
  </si>
  <si>
    <t>CUANTIA EN 2017</t>
  </si>
  <si>
    <t>Nº HAB 2017</t>
  </si>
  <si>
    <t>KG/H</t>
  </si>
  <si>
    <t xml:space="preserve"> 01/01/2015</t>
  </si>
  <si>
    <t>INDICADORES DE ACTIVIDAD DE RECOGIDA AÑO 2015-16</t>
  </si>
  <si>
    <t>AR.1.2  RECOGIDA NO DOMICILIARIA</t>
  </si>
  <si>
    <t xml:space="preserve">AR 1.2.1 Limpieza viaria </t>
  </si>
  <si>
    <t>AR 1.2.4  Parques, jardines y playas</t>
  </si>
  <si>
    <t>INDICADOR SOBRE LA CALIDAD DE LA WEB</t>
  </si>
  <si>
    <t>C.1</t>
  </si>
  <si>
    <t>C.2</t>
  </si>
  <si>
    <t>C.3</t>
  </si>
  <si>
    <t>C.4</t>
  </si>
  <si>
    <t>C.5</t>
  </si>
  <si>
    <t>P.8 ÍNDICE DE ENDEUDAMIENTO (PASIVO EXIGIBLE/Nº HAB.)</t>
  </si>
  <si>
    <t>P.7 AUTONOMÍA FISCAL (DERECHOS RECONOCIDOS NETOS DE NATURALEZA TRIBUTARIA/TOTAL D.R.N.)</t>
  </si>
  <si>
    <t>PAMPLONA</t>
  </si>
  <si>
    <t xml:space="preserve">AR. 4.6 CONTENEDORES DE ACEITE, ROPA Y PILAS  </t>
  </si>
  <si>
    <t>FECHA DE CONSULTA MARZO 2019</t>
  </si>
  <si>
    <t>http://www.mcp.es/sites/default/files/documentos/puntos%20limpios%20ene%202019.pdf</t>
  </si>
  <si>
    <t>X</t>
  </si>
  <si>
    <t>NÚMERO DE PUNTOS LIMPIO FIJOS Y MÓVILES/ECOPARQUES : 3 FIJOS Y 3 MV.</t>
  </si>
  <si>
    <t>http://www.mcp.es/residuos/servicios</t>
  </si>
  <si>
    <t>Los datos que ofrece ma mancomunidad son consolidads, por ello consideramos toda la población de la mancomunidad</t>
  </si>
  <si>
    <t>http://www.mcp.es/la-mancomunidad/memorias-anuales</t>
  </si>
  <si>
    <t>x</t>
  </si>
  <si>
    <t>2008-2017)</t>
  </si>
  <si>
    <t>6.285 tn en el año 2017</t>
  </si>
  <si>
    <t>INDICADORES DE ACTIVIDAD DE TRATAMIENTO 2017 de la mancomunidad</t>
  </si>
  <si>
    <t>Orgánica+ compostaje doméstico y comunitario</t>
  </si>
  <si>
    <t>http://www.mcp.es/sites/default/files/memorias/MCP_2017.pdf</t>
  </si>
  <si>
    <r>
      <t xml:space="preserve">AR.4 Nº DE HABITANTES/POR TIPO DE CONTENEDOR DATOS DE 2017 </t>
    </r>
    <r>
      <rPr>
        <b/>
        <sz val="11"/>
        <color rgb="FF00B050"/>
        <rFont val="Calibri"/>
        <family val="2"/>
        <scheme val="minor"/>
      </rPr>
      <t>DE LA MANCOMUNIDAD</t>
    </r>
  </si>
  <si>
    <t>https://www.pamplona.es/temas/medio-ambiente-y-salud/ecologia-urbana</t>
  </si>
  <si>
    <t>http://educacionambiental.pamplona.es/</t>
  </si>
  <si>
    <t>https://www.pamplona.es/ayuntamiento/concejales</t>
  </si>
  <si>
    <t>JOXE MARTIN: CONCEJAL DEL AREA DE CIUDAD HABITABLE Y VIVIENDA</t>
  </si>
  <si>
    <t>https://www.pamplona.es/ayuntamiento/organigrama-y-plantilla-organica</t>
  </si>
  <si>
    <t>https://www.pamplona.es/ayuntamiento/empresas-publicas</t>
  </si>
  <si>
    <t>https://www.pamplona.es/ayuntamiento/bienes-patrimoniales-y-archivo/patrimonio</t>
  </si>
  <si>
    <t>http://opendata.pamplona.es/verPagina.aspx?idioma=1&amp;nifEntidad=P3120100G&amp;paginaOpenData=2&amp;cbotipos=54</t>
  </si>
  <si>
    <t>https://www.pamplona.es/contratos-del-ayuntamiento-de-pamplona</t>
  </si>
  <si>
    <t>https://www.pamplona.es/ayuntamiento/el-pleno/plenos-y-acuerdos-municipales?general=&amp;desde=&amp;hasta=&amp;acta_acuerdo=acuerdo</t>
  </si>
  <si>
    <t>https://www.pamplona.es/ayuntamiento/presupuestos-municipales</t>
  </si>
  <si>
    <t>no aparecen ingresos en los presupuestos, la mancomunidad es la titular de los ingresos</t>
  </si>
  <si>
    <t>SIN DATOS SOBRE GASTOS</t>
  </si>
  <si>
    <t>https://www.pamplona.es/sites/default/files/2019-01/Ficha%20indicadores%20residuos%202014.pdf</t>
  </si>
  <si>
    <t>https://www.pamplona.es/indicadores-de-sostenibilidad</t>
  </si>
  <si>
    <t>nos reenvia a la mancomunidad</t>
  </si>
  <si>
    <t xml:space="preserve">AR.5 SE INDICA LA CAPACIDAD DE CONTENERIZACIÓN </t>
  </si>
  <si>
    <t>AR.6 SE INDICA LA GEOLOCALIZACIÓN DE LOS CONTENEDORES</t>
  </si>
  <si>
    <t>AR.7 Nº DE LAVADOS AL AÑO POR TIPO DE CONTENEDORES</t>
  </si>
  <si>
    <t>AR.8 Nº HAB./Nº DE PUNTOS LIMPIOS</t>
  </si>
  <si>
    <t>AR.9 CANTIDAD Y TIPOS DE RESIDUOS DEPOSITADOS EN LOS P.LIMPIOS</t>
  </si>
  <si>
    <t>https://www.pamplona.es/</t>
  </si>
  <si>
    <t>FECHA DE CONSULTA JUNIO 2019</t>
  </si>
  <si>
    <t>TUDELA</t>
  </si>
  <si>
    <t>OLGA RISUEÑO CONCEJAL DE MEDIO AMBIENTE</t>
  </si>
  <si>
    <t>BURLADA</t>
  </si>
  <si>
    <t>http://www.tudela.es/tu-ciudad/medio-ambiente/agenda-21</t>
  </si>
  <si>
    <t>http://www.mancoribera.com/recogidas/rsu/</t>
  </si>
  <si>
    <t>7 dias a la semana excepto el dia del patrón, año nuevo y navidad</t>
  </si>
  <si>
    <t>TUDELA PERTENECE A LA MANCOMUNIDAD DE RESIDUOS SOLIDOS DE LA RIBERA PARA LA RECOGIDA Y EL TRATAMIENTO</t>
  </si>
  <si>
    <t>http://www.mancoribera.com/puntos-limpios/</t>
  </si>
  <si>
    <t>NÚMERO DE PUNTOS LIMPIO FIJOS Y MÓVILES/ECOPARQUES : 1F Y 1 MV</t>
  </si>
  <si>
    <t>http://www.mancoribera.com/normativas/</t>
  </si>
  <si>
    <t>MANCOMUNIDAD DE RS DE LA RIBERA</t>
  </si>
  <si>
    <t>http://www.mancoribera.com/datos/GRAFICOS.pdf</t>
  </si>
  <si>
    <t>(1999-2018)</t>
  </si>
  <si>
    <t>OFRECE DATOS AGRAGADOS QUE HEMOS PROORATEADO SOBRE LA POBLACIÓN QUE REPRESENTA TUDELA SOBRE LA MANCOMUNIDAD : EL 41,6%</t>
  </si>
  <si>
    <t>http://www.tudelasostenible.com/</t>
  </si>
  <si>
    <t>http://www.tudela.es/tu-ayuntamiento/actas/actas-pleno</t>
  </si>
  <si>
    <t>http://www.tudela.es/tu-ayuntamiento/organismos-entidades-dependientes-ayuntamiento</t>
  </si>
  <si>
    <t>http://www.tudela.es/</t>
  </si>
  <si>
    <t>http://www.tudela.es/tu-ayuntamiento/presupuestos</t>
  </si>
  <si>
    <t>LA TASA LA COBRA LA MANCOMUNIDAD</t>
  </si>
  <si>
    <t>INDICADORES DE ACTIVIDAD DE RECOGIDA AÑO 2015-17</t>
  </si>
  <si>
    <t>NÚMERO DE PUNTOS LIMPIO FIJOS Y MÓVILES/ECOPARQUES : 3F Y 3 MV</t>
  </si>
  <si>
    <t>http://www.burlada.es/ayuntamiento/ordenanzas/</t>
  </si>
  <si>
    <t>http://www.burlada.es/ayuntamiento/actas-municipales/actas-de-pleno-2017/</t>
  </si>
  <si>
    <t>DATOS AGREGADOS POR CLASIFICACIÓN ECONÓMICA</t>
  </si>
  <si>
    <t>http://www.burlada.es/ayuntamiento/presupuesto-2/presupuesto/</t>
  </si>
  <si>
    <t>http://www.burlada.es/</t>
  </si>
  <si>
    <t>http://www.burlada.es/ayuntamiento/enlaces/</t>
  </si>
  <si>
    <t>Los datos que ofrece la mancomunidad son consolidados, por ello consideramos toda la población de la mancomunidad</t>
  </si>
  <si>
    <t>VALORACION</t>
  </si>
  <si>
    <t>VALORACIÓN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</si>
</sst>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0000"/>
    <numFmt numFmtId="168" formatCode="_-* #,##0.0\ _€_-;\-* #,##0.0\ _€_-;_-* &quot;-&quot;??\ _€_-;_-@_-"/>
    <numFmt numFmtId="169" formatCode="0.0%"/>
    <numFmt numFmtId="170" formatCode="0.000"/>
    <numFmt numFmtId="171" formatCode="#,##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2" borderId="4" xfId="0" applyFont="1" applyFill="1" applyBorder="1"/>
    <xf numFmtId="0" fontId="4" fillId="2" borderId="0" xfId="0" applyFont="1" applyFill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2" fillId="2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2" borderId="2" xfId="0" applyFill="1" applyBorder="1"/>
    <xf numFmtId="0" fontId="5" fillId="0" borderId="0" xfId="0" applyFont="1" applyBorder="1"/>
    <xf numFmtId="0" fontId="2" fillId="0" borderId="0" xfId="0" applyFont="1" applyBorder="1"/>
    <xf numFmtId="14" fontId="0" fillId="0" borderId="3" xfId="0" applyNumberFormat="1" applyBorder="1"/>
    <xf numFmtId="0" fontId="4" fillId="0" borderId="4" xfId="0" applyFont="1" applyBorder="1"/>
    <xf numFmtId="0" fontId="6" fillId="0" borderId="4" xfId="0" applyFont="1" applyBorder="1"/>
    <xf numFmtId="165" fontId="0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7" fillId="0" borderId="4" xfId="0" applyFont="1" applyBorder="1"/>
    <xf numFmtId="164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2" fontId="0" fillId="0" borderId="0" xfId="1" applyNumberFormat="1" applyFont="1" applyBorder="1"/>
    <xf numFmtId="164" fontId="0" fillId="0" borderId="0" xfId="1" applyFont="1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169" fontId="0" fillId="0" borderId="0" xfId="2" applyNumberFormat="1" applyFont="1" applyBorder="1"/>
    <xf numFmtId="0" fontId="6" fillId="0" borderId="0" xfId="0" applyFont="1" applyBorder="1"/>
    <xf numFmtId="0" fontId="6" fillId="0" borderId="6" xfId="0" applyFont="1" applyBorder="1"/>
    <xf numFmtId="164" fontId="0" fillId="0" borderId="7" xfId="1" applyFont="1" applyBorder="1"/>
    <xf numFmtId="0" fontId="6" fillId="0" borderId="0" xfId="0" applyFont="1"/>
    <xf numFmtId="0" fontId="2" fillId="0" borderId="4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2" fillId="2" borderId="0" xfId="0" applyFont="1" applyFill="1"/>
    <xf numFmtId="0" fontId="3" fillId="0" borderId="0" xfId="3"/>
    <xf numFmtId="0" fontId="0" fillId="3" borderId="0" xfId="0" applyFill="1" applyBorder="1"/>
    <xf numFmtId="164" fontId="2" fillId="0" borderId="0" xfId="1" applyNumberFormat="1" applyFont="1" applyBorder="1" applyAlignment="1">
      <alignment horizontal="center"/>
    </xf>
    <xf numFmtId="165" fontId="8" fillId="0" borderId="0" xfId="1" applyNumberFormat="1" applyFont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165" fontId="0" fillId="0" borderId="5" xfId="1" applyNumberFormat="1" applyFont="1" applyBorder="1"/>
    <xf numFmtId="165" fontId="2" fillId="0" borderId="5" xfId="0" applyNumberFormat="1" applyFont="1" applyBorder="1"/>
    <xf numFmtId="165" fontId="2" fillId="0" borderId="5" xfId="1" applyNumberFormat="1" applyFont="1" applyBorder="1"/>
    <xf numFmtId="2" fontId="0" fillId="0" borderId="0" xfId="1" applyNumberFormat="1" applyFont="1" applyBorder="1" applyAlignment="1">
      <alignment horizontal="center"/>
    </xf>
    <xf numFmtId="0" fontId="2" fillId="0" borderId="2" xfId="0" applyFont="1" applyBorder="1"/>
    <xf numFmtId="0" fontId="0" fillId="0" borderId="12" xfId="0" applyBorder="1"/>
    <xf numFmtId="165" fontId="2" fillId="0" borderId="13" xfId="1" applyNumberFormat="1" applyFont="1" applyBorder="1"/>
    <xf numFmtId="165" fontId="2" fillId="0" borderId="14" xfId="1" applyNumberFormat="1" applyFont="1" applyBorder="1"/>
    <xf numFmtId="165" fontId="2" fillId="0" borderId="12" xfId="1" applyNumberFormat="1" applyFont="1" applyBorder="1"/>
    <xf numFmtId="0" fontId="0" fillId="0" borderId="14" xfId="0" applyBorder="1"/>
    <xf numFmtId="0" fontId="0" fillId="0" borderId="15" xfId="0" applyBorder="1"/>
    <xf numFmtId="2" fontId="2" fillId="0" borderId="10" xfId="0" applyNumberFormat="1" applyFont="1" applyBorder="1"/>
    <xf numFmtId="0" fontId="0" fillId="0" borderId="10" xfId="0" applyBorder="1"/>
    <xf numFmtId="0" fontId="2" fillId="0" borderId="11" xfId="0" applyFont="1" applyBorder="1"/>
    <xf numFmtId="2" fontId="0" fillId="0" borderId="10" xfId="0" applyNumberFormat="1" applyBorder="1"/>
    <xf numFmtId="14" fontId="2" fillId="0" borderId="15" xfId="0" applyNumberFormat="1" applyFont="1" applyBorder="1"/>
    <xf numFmtId="0" fontId="7" fillId="0" borderId="6" xfId="0" applyFont="1" applyBorder="1"/>
    <xf numFmtId="0" fontId="2" fillId="0" borderId="3" xfId="0" applyFont="1" applyBorder="1"/>
    <xf numFmtId="165" fontId="2" fillId="0" borderId="11" xfId="1" applyNumberFormat="1" applyFont="1" applyBorder="1"/>
    <xf numFmtId="0" fontId="2" fillId="0" borderId="1" xfId="0" applyFont="1" applyBorder="1"/>
    <xf numFmtId="171" fontId="0" fillId="0" borderId="5" xfId="0" applyNumberFormat="1" applyBorder="1"/>
    <xf numFmtId="165" fontId="2" fillId="0" borderId="10" xfId="1" applyNumberFormat="1" applyFont="1" applyBorder="1"/>
    <xf numFmtId="165" fontId="0" fillId="0" borderId="10" xfId="1" applyNumberFormat="1" applyFont="1" applyBorder="1"/>
    <xf numFmtId="2" fontId="0" fillId="0" borderId="10" xfId="0" applyNumberFormat="1" applyFont="1" applyBorder="1"/>
    <xf numFmtId="0" fontId="2" fillId="0" borderId="14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8" fontId="0" fillId="0" borderId="0" xfId="1" applyNumberFormat="1" applyFont="1" applyBorder="1" applyAlignment="1">
      <alignment horizontal="center" vertical="top"/>
    </xf>
    <xf numFmtId="165" fontId="4" fillId="0" borderId="0" xfId="1" applyNumberFormat="1" applyFont="1" applyBorder="1" applyAlignment="1"/>
    <xf numFmtId="14" fontId="2" fillId="0" borderId="2" xfId="0" applyNumberFormat="1" applyFont="1" applyBorder="1"/>
    <xf numFmtId="166" fontId="0" fillId="0" borderId="5" xfId="0" applyNumberForma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68" fontId="2" fillId="0" borderId="4" xfId="1" applyNumberFormat="1" applyFont="1" applyBorder="1" applyAlignment="1">
      <alignment horizontal="center"/>
    </xf>
    <xf numFmtId="168" fontId="4" fillId="0" borderId="4" xfId="1" applyNumberFormat="1" applyFont="1" applyBorder="1" applyAlignment="1">
      <alignment horizontal="center"/>
    </xf>
    <xf numFmtId="168" fontId="0" fillId="0" borderId="4" xfId="1" applyNumberFormat="1" applyFont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8" fontId="1" fillId="0" borderId="4" xfId="1" applyNumberFormat="1" applyFont="1" applyBorder="1" applyAlignment="1">
      <alignment horizontal="center"/>
    </xf>
    <xf numFmtId="0" fontId="5" fillId="0" borderId="4" xfId="0" applyFont="1" applyFill="1" applyBorder="1"/>
    <xf numFmtId="168" fontId="0" fillId="0" borderId="10" xfId="1" applyNumberFormat="1" applyFont="1" applyBorder="1"/>
    <xf numFmtId="168" fontId="0" fillId="0" borderId="5" xfId="1" applyNumberFormat="1" applyFont="1" applyBorder="1"/>
    <xf numFmtId="168" fontId="0" fillId="0" borderId="8" xfId="1" applyNumberFormat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164" fontId="0" fillId="0" borderId="16" xfId="1" applyNumberFormat="1" applyFont="1" applyBorder="1"/>
    <xf numFmtId="164" fontId="0" fillId="0" borderId="16" xfId="1" applyNumberFormat="1" applyFont="1" applyBorder="1" applyAlignment="1">
      <alignment horizontal="right"/>
    </xf>
    <xf numFmtId="0" fontId="9" fillId="0" borderId="0" xfId="0" applyFont="1"/>
    <xf numFmtId="0" fontId="3" fillId="0" borderId="0" xfId="3" applyBorder="1" applyAlignment="1">
      <alignment horizontal="center"/>
    </xf>
    <xf numFmtId="0" fontId="0" fillId="0" borderId="17" xfId="0" applyFont="1" applyBorder="1" applyAlignment="1">
      <alignment horizontal="center"/>
    </xf>
    <xf numFmtId="10" fontId="0" fillId="0" borderId="10" xfId="1" applyNumberFormat="1" applyFont="1" applyBorder="1"/>
    <xf numFmtId="10" fontId="0" fillId="0" borderId="5" xfId="1" applyNumberFormat="1" applyFont="1" applyBorder="1"/>
    <xf numFmtId="165" fontId="10" fillId="0" borderId="11" xfId="1" applyNumberFormat="1" applyFont="1" applyBorder="1"/>
    <xf numFmtId="0" fontId="11" fillId="0" borderId="3" xfId="0" applyFont="1" applyBorder="1"/>
    <xf numFmtId="165" fontId="10" fillId="0" borderId="2" xfId="1" applyNumberFormat="1" applyFont="1" applyBorder="1"/>
    <xf numFmtId="165" fontId="10" fillId="0" borderId="11" xfId="0" applyNumberFormat="1" applyFont="1" applyBorder="1" applyAlignment="1">
      <alignment horizontal="center" vertical="center" wrapText="1"/>
    </xf>
    <xf numFmtId="165" fontId="10" fillId="0" borderId="12" xfId="1" applyNumberFormat="1" applyFont="1" applyBorder="1" applyAlignment="1">
      <alignment horizontal="center"/>
    </xf>
    <xf numFmtId="0" fontId="10" fillId="3" borderId="0" xfId="0" applyFont="1" applyFill="1" applyBorder="1"/>
    <xf numFmtId="10" fontId="0" fillId="0" borderId="0" xfId="2" applyNumberFormat="1" applyFont="1" applyBorder="1"/>
    <xf numFmtId="9" fontId="0" fillId="0" borderId="7" xfId="0" applyNumberFormat="1" applyBorder="1"/>
    <xf numFmtId="168" fontId="0" fillId="0" borderId="10" xfId="1" applyNumberFormat="1" applyFont="1" applyBorder="1" applyAlignment="1">
      <alignment horizontal="center"/>
    </xf>
    <xf numFmtId="0" fontId="4" fillId="0" borderId="5" xfId="0" applyFont="1" applyBorder="1"/>
    <xf numFmtId="0" fontId="3" fillId="0" borderId="0" xfId="3" applyBorder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7" fontId="0" fillId="0" borderId="2" xfId="1" applyNumberFormat="1" applyFont="1" applyBorder="1"/>
    <xf numFmtId="2" fontId="0" fillId="0" borderId="5" xfId="1" applyNumberFormat="1" applyFont="1" applyBorder="1"/>
    <xf numFmtId="167" fontId="0" fillId="0" borderId="5" xfId="1" applyNumberFormat="1" applyFont="1" applyBorder="1"/>
    <xf numFmtId="165" fontId="8" fillId="0" borderId="7" xfId="1" applyNumberFormat="1" applyFont="1" applyBorder="1"/>
    <xf numFmtId="165" fontId="0" fillId="0" borderId="7" xfId="1" applyNumberFormat="1" applyFont="1" applyBorder="1"/>
    <xf numFmtId="0" fontId="4" fillId="0" borderId="12" xfId="0" applyFont="1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2" xfId="0" applyFont="1" applyBorder="1"/>
    <xf numFmtId="0" fontId="2" fillId="0" borderId="13" xfId="0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0" fillId="0" borderId="13" xfId="0" applyBorder="1"/>
    <xf numFmtId="0" fontId="2" fillId="2" borderId="18" xfId="0" applyFont="1" applyFill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3" fillId="0" borderId="0" xfId="3" applyNumberFormat="1" applyBorder="1"/>
    <xf numFmtId="169" fontId="0" fillId="0" borderId="5" xfId="2" applyNumberFormat="1" applyFont="1" applyBorder="1"/>
    <xf numFmtId="10" fontId="0" fillId="0" borderId="5" xfId="2" applyNumberFormat="1" applyFont="1" applyBorder="1"/>
    <xf numFmtId="9" fontId="0" fillId="0" borderId="8" xfId="0" applyNumberFormat="1" applyBorder="1"/>
    <xf numFmtId="0" fontId="0" fillId="0" borderId="0" xfId="0" applyFill="1" applyBorder="1"/>
    <xf numFmtId="0" fontId="2" fillId="0" borderId="6" xfId="0" applyFont="1" applyBorder="1"/>
    <xf numFmtId="10" fontId="12" fillId="0" borderId="17" xfId="0" applyNumberFormat="1" applyFont="1" applyBorder="1" applyAlignment="1">
      <alignment horizontal="center"/>
    </xf>
    <xf numFmtId="0" fontId="3" fillId="0" borderId="6" xfId="3" applyBorder="1"/>
    <xf numFmtId="10" fontId="5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mplona.es/ayuntamiento/empresas-publicas" TargetMode="External"/><Relationship Id="rId13" Type="http://schemas.openxmlformats.org/officeDocument/2006/relationships/hyperlink" Target="https://www.pamplona.es/contratos-del-ayuntamiento-de-pamplona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mcp.es/la-mancomunidad/memorias-anuales" TargetMode="External"/><Relationship Id="rId7" Type="http://schemas.openxmlformats.org/officeDocument/2006/relationships/hyperlink" Target="https://www.pamplona.es/ayuntamiento/concejales" TargetMode="External"/><Relationship Id="rId12" Type="http://schemas.openxmlformats.org/officeDocument/2006/relationships/hyperlink" Target="https://www.pamplona.es/contratos-del-ayuntamiento-de-pamplona" TargetMode="External"/><Relationship Id="rId17" Type="http://schemas.openxmlformats.org/officeDocument/2006/relationships/hyperlink" Target="https://www.pamplona.es/indicadores-de-sostenibilidad" TargetMode="External"/><Relationship Id="rId2" Type="http://schemas.openxmlformats.org/officeDocument/2006/relationships/hyperlink" Target="http://www.mcp.es/la-mancomunidad/memorias-anuales" TargetMode="External"/><Relationship Id="rId16" Type="http://schemas.openxmlformats.org/officeDocument/2006/relationships/hyperlink" Target="https://www.pamplona.es/sites/default/files/2019-01/Ficha%20indicadores%20residuos%202014.pdf" TargetMode="External"/><Relationship Id="rId1" Type="http://schemas.openxmlformats.org/officeDocument/2006/relationships/hyperlink" Target="http://www.mcp.es/sites/default/files/documentos/puntos%20limpios%20ene%202019.pdf" TargetMode="External"/><Relationship Id="rId6" Type="http://schemas.openxmlformats.org/officeDocument/2006/relationships/hyperlink" Target="http://educacionambiental.pamplona.es/" TargetMode="External"/><Relationship Id="rId11" Type="http://schemas.openxmlformats.org/officeDocument/2006/relationships/hyperlink" Target="http://opendata.pamplona.es/verPagina.aspx?idioma=1&amp;nifEntidad=P3120100G&amp;paginaOpenData=2&amp;cbotipos=54" TargetMode="External"/><Relationship Id="rId5" Type="http://schemas.openxmlformats.org/officeDocument/2006/relationships/hyperlink" Target="http://www.mcp.es/sites/default/files/memorias/MCP_2017.pdf" TargetMode="External"/><Relationship Id="rId15" Type="http://schemas.openxmlformats.org/officeDocument/2006/relationships/hyperlink" Target="https://www.pamplona.es/ayuntamiento/presupuestos-municipales" TargetMode="External"/><Relationship Id="rId10" Type="http://schemas.openxmlformats.org/officeDocument/2006/relationships/hyperlink" Target="https://www.pamplona.es/ayuntamiento/bienes-patrimoniales-y-archivo/patrimonio" TargetMode="External"/><Relationship Id="rId4" Type="http://schemas.openxmlformats.org/officeDocument/2006/relationships/hyperlink" Target="http://www.mcp.es/sites/default/files/memorias/MCP_2017.pdf" TargetMode="External"/><Relationship Id="rId9" Type="http://schemas.openxmlformats.org/officeDocument/2006/relationships/hyperlink" Target="https://www.pamplona.es/ayuntamiento/organigrama-y-plantilla-organica" TargetMode="External"/><Relationship Id="rId14" Type="http://schemas.openxmlformats.org/officeDocument/2006/relationships/hyperlink" Target="https://www.pamplona.es/ayuntamiento/el-pleno/plenos-y-acuerdos-municipales?general=&amp;desde=&amp;hasta=&amp;acta_acuerdo=acuerd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ncoribera.com/normativas/" TargetMode="External"/><Relationship Id="rId2" Type="http://schemas.openxmlformats.org/officeDocument/2006/relationships/hyperlink" Target="http://www.mancoribera.com/puntos-limpios/" TargetMode="External"/><Relationship Id="rId1" Type="http://schemas.openxmlformats.org/officeDocument/2006/relationships/hyperlink" Target="http://www.mancoribera.com/recogidas/rsu/" TargetMode="External"/><Relationship Id="rId6" Type="http://schemas.openxmlformats.org/officeDocument/2006/relationships/hyperlink" Target="http://www.mancoribera.com/normativas/" TargetMode="External"/><Relationship Id="rId5" Type="http://schemas.openxmlformats.org/officeDocument/2006/relationships/hyperlink" Target="http://www.tudela.es/tu-ayuntamiento/presupuestos" TargetMode="External"/><Relationship Id="rId4" Type="http://schemas.openxmlformats.org/officeDocument/2006/relationships/hyperlink" Target="http://www.mancoribera.com/datos/GRAFICOS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rlada.es/ayuntamiento/presupuesto-2/presupuesto/" TargetMode="External"/><Relationship Id="rId3" Type="http://schemas.openxmlformats.org/officeDocument/2006/relationships/hyperlink" Target="http://www.mcp.es/la-mancomunidad/memorias-anuales" TargetMode="External"/><Relationship Id="rId7" Type="http://schemas.openxmlformats.org/officeDocument/2006/relationships/hyperlink" Target="http://www.burlada.es/ayuntamiento/ordenanzas/" TargetMode="External"/><Relationship Id="rId2" Type="http://schemas.openxmlformats.org/officeDocument/2006/relationships/hyperlink" Target="http://www.mcp.es/la-mancomunidad/memorias-anuales" TargetMode="External"/><Relationship Id="rId1" Type="http://schemas.openxmlformats.org/officeDocument/2006/relationships/hyperlink" Target="http://www.mcp.es/sites/default/files/documentos/puntos%20limpios%20ene%202019.pdf" TargetMode="External"/><Relationship Id="rId6" Type="http://schemas.openxmlformats.org/officeDocument/2006/relationships/hyperlink" Target="http://educacionambiental.pamplona.es/" TargetMode="External"/><Relationship Id="rId5" Type="http://schemas.openxmlformats.org/officeDocument/2006/relationships/hyperlink" Target="http://www.mcp.es/sites/default/files/memorias/MCP_2017.pdf" TargetMode="External"/><Relationship Id="rId4" Type="http://schemas.openxmlformats.org/officeDocument/2006/relationships/hyperlink" Target="http://www.mcp.es/sites/default/files/memorias/MCP_2017.pdf" TargetMode="External"/><Relationship Id="rId9" Type="http://schemas.openxmlformats.org/officeDocument/2006/relationships/hyperlink" Target="http://www.burlada.es/ayuntamiento/enlac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23"/>
  <sheetViews>
    <sheetView topLeftCell="A100" zoomScale="90" zoomScaleNormal="90" workbookViewId="0">
      <selection activeCell="B127" sqref="B127"/>
    </sheetView>
  </sheetViews>
  <sheetFormatPr baseColWidth="10" defaultRowHeight="15" x14ac:dyDescent="0.25"/>
  <cols>
    <col min="1" max="1" width="92.42578125" customWidth="1"/>
    <col min="3" max="3" width="20" customWidth="1"/>
    <col min="4" max="4" width="19" customWidth="1"/>
    <col min="5" max="5" width="22.7109375" customWidth="1"/>
    <col min="6" max="6" width="13" customWidth="1"/>
    <col min="8" max="8" width="12.85546875" customWidth="1"/>
    <col min="9" max="9" width="16.28515625" customWidth="1"/>
  </cols>
  <sheetData>
    <row r="2" spans="1:4" ht="15.75" thickBot="1" x14ac:dyDescent="0.3"/>
    <row r="3" spans="1:4" x14ac:dyDescent="0.25">
      <c r="A3" s="2"/>
      <c r="B3" s="3"/>
      <c r="C3" s="4"/>
    </row>
    <row r="4" spans="1:4" x14ac:dyDescent="0.25">
      <c r="A4" s="5" t="s">
        <v>0</v>
      </c>
      <c r="B4" s="6" t="s">
        <v>87</v>
      </c>
      <c r="C4" s="118" t="s">
        <v>106</v>
      </c>
      <c r="D4" s="104"/>
    </row>
    <row r="5" spans="1:4" ht="15.75" thickBot="1" x14ac:dyDescent="0.3">
      <c r="A5" s="8"/>
      <c r="B5" s="9"/>
      <c r="C5" s="7"/>
    </row>
    <row r="6" spans="1:4" x14ac:dyDescent="0.25">
      <c r="A6" s="10" t="s">
        <v>1</v>
      </c>
      <c r="B6" s="3"/>
      <c r="C6" s="4"/>
    </row>
    <row r="7" spans="1:4" x14ac:dyDescent="0.25">
      <c r="A7" s="8"/>
      <c r="B7" s="11" t="s">
        <v>2</v>
      </c>
      <c r="C7" s="12" t="s">
        <v>3</v>
      </c>
      <c r="D7" s="46"/>
    </row>
    <row r="8" spans="1:4" x14ac:dyDescent="0.25">
      <c r="A8" s="13" t="s">
        <v>4</v>
      </c>
      <c r="B8" s="14"/>
      <c r="C8" s="15" t="s">
        <v>91</v>
      </c>
    </row>
    <row r="9" spans="1:4" x14ac:dyDescent="0.25">
      <c r="A9" s="13" t="s">
        <v>5</v>
      </c>
      <c r="B9" s="14"/>
      <c r="C9" s="15" t="s">
        <v>91</v>
      </c>
    </row>
    <row r="10" spans="1:4" x14ac:dyDescent="0.25">
      <c r="A10" s="13" t="s">
        <v>6</v>
      </c>
      <c r="B10" s="14"/>
      <c r="C10" s="15" t="s">
        <v>91</v>
      </c>
    </row>
    <row r="11" spans="1:4" x14ac:dyDescent="0.25">
      <c r="A11" s="13" t="s">
        <v>7</v>
      </c>
      <c r="B11" s="14"/>
      <c r="C11" s="15" t="s">
        <v>91</v>
      </c>
    </row>
    <row r="12" spans="1:4" x14ac:dyDescent="0.25">
      <c r="A12" s="13" t="s">
        <v>8</v>
      </c>
      <c r="B12" s="14"/>
      <c r="C12" s="15" t="s">
        <v>91</v>
      </c>
    </row>
    <row r="13" spans="1:4" ht="15.75" thickBot="1" x14ac:dyDescent="0.3">
      <c r="A13" s="16"/>
      <c r="B13" s="17"/>
      <c r="C13" s="18"/>
    </row>
    <row r="14" spans="1:4" ht="15.75" thickBot="1" x14ac:dyDescent="0.3">
      <c r="A14" s="19"/>
      <c r="B14" s="9"/>
      <c r="C14" s="9"/>
      <c r="D14" s="9"/>
    </row>
    <row r="15" spans="1:4" x14ac:dyDescent="0.25">
      <c r="A15" s="10" t="s">
        <v>10</v>
      </c>
      <c r="B15" s="20"/>
      <c r="C15" s="4"/>
    </row>
    <row r="16" spans="1:4" x14ac:dyDescent="0.25">
      <c r="A16" s="8"/>
      <c r="B16" s="11" t="s">
        <v>2</v>
      </c>
      <c r="C16" s="12" t="s">
        <v>3</v>
      </c>
    </row>
    <row r="17" spans="1:8" x14ac:dyDescent="0.25">
      <c r="A17" s="13" t="s">
        <v>4</v>
      </c>
      <c r="B17" s="14"/>
      <c r="C17" s="15" t="s">
        <v>91</v>
      </c>
      <c r="D17" s="1"/>
    </row>
    <row r="18" spans="1:8" x14ac:dyDescent="0.25">
      <c r="A18" s="13" t="s">
        <v>5</v>
      </c>
      <c r="B18" s="14"/>
      <c r="C18" s="15" t="s">
        <v>91</v>
      </c>
    </row>
    <row r="19" spans="1:8" x14ac:dyDescent="0.25">
      <c r="A19" s="13" t="s">
        <v>6</v>
      </c>
      <c r="B19" s="14" t="s">
        <v>91</v>
      </c>
      <c r="C19" s="15"/>
      <c r="D19" s="46" t="s">
        <v>112</v>
      </c>
    </row>
    <row r="20" spans="1:8" ht="15.75" thickBot="1" x14ac:dyDescent="0.3">
      <c r="A20" s="16" t="s">
        <v>7</v>
      </c>
      <c r="B20" s="17"/>
      <c r="C20" s="18" t="s">
        <v>91</v>
      </c>
      <c r="D20" s="1"/>
      <c r="E20" s="1"/>
      <c r="F20" s="1"/>
      <c r="G20" s="1"/>
    </row>
    <row r="21" spans="1:8" x14ac:dyDescent="0.25">
      <c r="A21" s="8"/>
      <c r="B21" s="9"/>
      <c r="C21" s="7"/>
    </row>
    <row r="22" spans="1:8" ht="15.75" thickBot="1" x14ac:dyDescent="0.3">
      <c r="A22" s="8"/>
      <c r="B22" s="9"/>
      <c r="C22" s="7"/>
    </row>
    <row r="23" spans="1:8" x14ac:dyDescent="0.25">
      <c r="A23" s="10" t="s">
        <v>11</v>
      </c>
      <c r="B23" s="20"/>
      <c r="C23" s="4"/>
    </row>
    <row r="24" spans="1:8" x14ac:dyDescent="0.25">
      <c r="A24" s="8"/>
      <c r="B24" s="11" t="s">
        <v>2</v>
      </c>
      <c r="C24" s="12" t="s">
        <v>3</v>
      </c>
    </row>
    <row r="25" spans="1:8" x14ac:dyDescent="0.25">
      <c r="A25" s="13" t="s">
        <v>4</v>
      </c>
      <c r="B25" s="14" t="s">
        <v>91</v>
      </c>
      <c r="C25" s="15"/>
      <c r="D25" s="46" t="s">
        <v>107</v>
      </c>
    </row>
    <row r="26" spans="1:8" x14ac:dyDescent="0.25">
      <c r="A26" s="13" t="s">
        <v>5</v>
      </c>
      <c r="B26" s="14" t="s">
        <v>91</v>
      </c>
      <c r="C26" s="15"/>
      <c r="D26" s="46" t="s">
        <v>111</v>
      </c>
    </row>
    <row r="27" spans="1:8" x14ac:dyDescent="0.25">
      <c r="A27" s="13" t="s">
        <v>6</v>
      </c>
      <c r="B27" s="14" t="s">
        <v>91</v>
      </c>
      <c r="C27" s="15"/>
      <c r="D27" s="46" t="s">
        <v>111</v>
      </c>
    </row>
    <row r="28" spans="1:8" x14ac:dyDescent="0.25">
      <c r="A28" s="13" t="s">
        <v>7</v>
      </c>
      <c r="B28" s="14" t="s">
        <v>91</v>
      </c>
      <c r="C28" s="15"/>
    </row>
    <row r="29" spans="1:8" x14ac:dyDescent="0.25">
      <c r="A29" s="13" t="s">
        <v>8</v>
      </c>
      <c r="B29" s="14" t="s">
        <v>91</v>
      </c>
      <c r="C29" s="15"/>
      <c r="D29" s="46" t="s">
        <v>110</v>
      </c>
    </row>
    <row r="30" spans="1:8" x14ac:dyDescent="0.25">
      <c r="A30" s="13" t="s">
        <v>9</v>
      </c>
      <c r="B30" s="14" t="s">
        <v>91</v>
      </c>
      <c r="C30" s="15"/>
      <c r="D30" s="46" t="s">
        <v>107</v>
      </c>
      <c r="E30" s="9"/>
      <c r="F30" s="9"/>
      <c r="G30" s="21"/>
      <c r="H30" s="14"/>
    </row>
    <row r="31" spans="1:8" x14ac:dyDescent="0.25">
      <c r="A31" s="13" t="s">
        <v>12</v>
      </c>
      <c r="B31" s="14" t="s">
        <v>96</v>
      </c>
      <c r="C31" s="15"/>
      <c r="D31" s="46" t="s">
        <v>105</v>
      </c>
      <c r="E31" s="9"/>
      <c r="F31" s="9"/>
      <c r="G31" s="21"/>
      <c r="H31" s="14"/>
    </row>
    <row r="32" spans="1:8" x14ac:dyDescent="0.25">
      <c r="A32" s="13" t="s">
        <v>13</v>
      </c>
      <c r="B32" s="14" t="s">
        <v>91</v>
      </c>
      <c r="C32" s="15"/>
      <c r="D32" s="46" t="s">
        <v>109</v>
      </c>
    </row>
    <row r="33" spans="1:15" x14ac:dyDescent="0.25">
      <c r="A33" s="13" t="s">
        <v>14</v>
      </c>
      <c r="B33" s="14" t="s">
        <v>91</v>
      </c>
      <c r="C33" s="15"/>
      <c r="D33" s="46" t="s">
        <v>108</v>
      </c>
    </row>
    <row r="34" spans="1:15" ht="15.75" thickBot="1" x14ac:dyDescent="0.3">
      <c r="A34" s="16" t="s">
        <v>15</v>
      </c>
      <c r="B34" s="17" t="s">
        <v>96</v>
      </c>
      <c r="C34" s="18"/>
      <c r="D34" s="46" t="s">
        <v>103</v>
      </c>
      <c r="E34" s="1"/>
      <c r="F34" s="1"/>
    </row>
    <row r="35" spans="1:15" x14ac:dyDescent="0.25">
      <c r="A35" s="96"/>
      <c r="B35" s="9"/>
      <c r="C35" s="9"/>
      <c r="H35" s="14"/>
    </row>
    <row r="36" spans="1:15" ht="15.75" thickBot="1" x14ac:dyDescent="0.3">
      <c r="A36" s="114" t="s">
        <v>154</v>
      </c>
      <c r="B36" s="47"/>
      <c r="C36" s="22"/>
    </row>
    <row r="37" spans="1:15" ht="15.75" thickBot="1" x14ac:dyDescent="0.3">
      <c r="A37" s="56"/>
      <c r="B37" s="50"/>
      <c r="C37" s="3"/>
      <c r="D37" s="3"/>
      <c r="E37" s="3"/>
      <c r="F37" s="3"/>
      <c r="G37" s="23"/>
      <c r="H37" s="46" t="s">
        <v>95</v>
      </c>
    </row>
    <row r="38" spans="1:15" ht="15.75" thickBot="1" x14ac:dyDescent="0.3">
      <c r="A38" s="10" t="s">
        <v>16</v>
      </c>
      <c r="B38" s="20"/>
      <c r="C38" s="56"/>
      <c r="D38" s="67">
        <v>42736</v>
      </c>
      <c r="E38" s="4"/>
      <c r="F38" s="81">
        <v>42370</v>
      </c>
      <c r="G38" s="90"/>
      <c r="H38" s="90" t="s">
        <v>74</v>
      </c>
      <c r="I38" s="86"/>
      <c r="J38" s="119" t="s">
        <v>116</v>
      </c>
    </row>
    <row r="39" spans="1:15" ht="15.75" thickBot="1" x14ac:dyDescent="0.3">
      <c r="A39" s="10" t="s">
        <v>146</v>
      </c>
      <c r="B39" s="20"/>
      <c r="C39" s="3"/>
      <c r="D39" s="109">
        <v>364803</v>
      </c>
      <c r="E39" s="110"/>
      <c r="F39" s="111">
        <v>362000</v>
      </c>
      <c r="G39" s="112"/>
      <c r="H39" s="113">
        <v>360611</v>
      </c>
      <c r="I39" s="87"/>
      <c r="J39" s="119" t="s">
        <v>117</v>
      </c>
      <c r="O39" t="s">
        <v>118</v>
      </c>
    </row>
    <row r="40" spans="1:15" ht="15.75" thickBot="1" x14ac:dyDescent="0.3">
      <c r="A40" s="8"/>
      <c r="B40" s="11" t="s">
        <v>2</v>
      </c>
      <c r="C40" s="11" t="s">
        <v>3</v>
      </c>
      <c r="D40" s="77" t="s">
        <v>17</v>
      </c>
      <c r="E40" s="78" t="s">
        <v>18</v>
      </c>
      <c r="F40" s="77" t="s">
        <v>17</v>
      </c>
      <c r="G40" s="78" t="s">
        <v>18</v>
      </c>
      <c r="H40" s="77" t="s">
        <v>51</v>
      </c>
      <c r="I40" s="86" t="s">
        <v>73</v>
      </c>
      <c r="J40" s="105"/>
    </row>
    <row r="41" spans="1:15" x14ac:dyDescent="0.25">
      <c r="A41" s="24" t="s">
        <v>19</v>
      </c>
      <c r="B41" s="14" t="s">
        <v>96</v>
      </c>
      <c r="C41" s="14"/>
      <c r="D41" s="91">
        <f>(D42+D53+D59)</f>
        <v>145779</v>
      </c>
      <c r="E41" s="82">
        <f>(D41/D39)*1000</f>
        <v>399.61020057400845</v>
      </c>
      <c r="F41" s="91">
        <f>(F42+F53+F59)</f>
        <v>143352</v>
      </c>
      <c r="G41" s="82">
        <f>(F41/F39)*1000</f>
        <v>396</v>
      </c>
      <c r="H41" s="91">
        <f>(H42+H53+H59)</f>
        <v>142214</v>
      </c>
      <c r="I41" s="82">
        <f>(H41/H39)*1000</f>
        <v>394.36955611448349</v>
      </c>
      <c r="J41" s="42"/>
    </row>
    <row r="42" spans="1:15" x14ac:dyDescent="0.25">
      <c r="A42" s="24" t="s">
        <v>56</v>
      </c>
      <c r="B42" s="14" t="s">
        <v>96</v>
      </c>
      <c r="C42" s="14"/>
      <c r="D42" s="92">
        <f>SUM(D44:D52)</f>
        <v>114392</v>
      </c>
      <c r="E42" s="83">
        <f>(D42/D39)*1000</f>
        <v>313.57198268654588</v>
      </c>
      <c r="F42" s="92">
        <f>SUM(F44:F52)</f>
        <v>111101</v>
      </c>
      <c r="G42" s="83">
        <f>(F42/F39)*1000</f>
        <v>306.90883977900552</v>
      </c>
      <c r="H42" s="92">
        <f>SUM(H44:H52)</f>
        <v>110591</v>
      </c>
      <c r="I42" s="83">
        <f>(H42/H39)*1000</f>
        <v>306.67672367176817</v>
      </c>
      <c r="J42" s="9"/>
    </row>
    <row r="43" spans="1:15" x14ac:dyDescent="0.25">
      <c r="A43" s="25" t="s">
        <v>57</v>
      </c>
      <c r="B43" s="14"/>
      <c r="C43" s="14"/>
      <c r="D43" s="93"/>
      <c r="E43" s="82">
        <f>(D43/D39)*1000</f>
        <v>0</v>
      </c>
      <c r="F43" s="93"/>
      <c r="G43" s="82">
        <f>(F43/F39)*1000</f>
        <v>0</v>
      </c>
      <c r="H43" s="93"/>
      <c r="I43" s="82">
        <f>(H43/H39)*1000</f>
        <v>0</v>
      </c>
      <c r="J43" s="9"/>
    </row>
    <row r="44" spans="1:15" x14ac:dyDescent="0.25">
      <c r="A44" s="25" t="s">
        <v>100</v>
      </c>
      <c r="B44" s="14"/>
      <c r="C44" s="14"/>
      <c r="D44" s="93">
        <v>10560</v>
      </c>
      <c r="E44" s="84">
        <f>(D44/D39)</f>
        <v>2.8947130368993677E-2</v>
      </c>
      <c r="F44" s="93">
        <v>10041</v>
      </c>
      <c r="G44" s="84">
        <f>(F44/F39)</f>
        <v>2.773756906077348E-2</v>
      </c>
      <c r="H44" s="93">
        <v>6526</v>
      </c>
      <c r="I44" s="84">
        <f>(H44/H39)</f>
        <v>1.8097063040228945E-2</v>
      </c>
      <c r="J44" s="9"/>
    </row>
    <row r="45" spans="1:15" x14ac:dyDescent="0.25">
      <c r="A45" s="25" t="s">
        <v>20</v>
      </c>
      <c r="B45" s="27"/>
      <c r="C45" s="14"/>
      <c r="D45" s="93">
        <v>46869</v>
      </c>
      <c r="E45" s="85">
        <f>(D45/D39)</f>
        <v>0.12847756186215573</v>
      </c>
      <c r="F45" s="93">
        <v>45332</v>
      </c>
      <c r="G45" s="85">
        <f>(F45/F39)</f>
        <v>0.12522651933701656</v>
      </c>
      <c r="H45" s="93">
        <v>48586</v>
      </c>
      <c r="I45" s="85">
        <f>(H45/H39)</f>
        <v>0.13473244021951633</v>
      </c>
      <c r="J45" s="9"/>
    </row>
    <row r="46" spans="1:15" x14ac:dyDescent="0.25">
      <c r="A46" s="25" t="s">
        <v>58</v>
      </c>
      <c r="B46" s="14"/>
      <c r="C46" s="14"/>
      <c r="D46" s="93">
        <v>23796</v>
      </c>
      <c r="E46" s="84">
        <f>(D46/D39)*1000</f>
        <v>65.229726729220971</v>
      </c>
      <c r="F46" s="93">
        <v>23493</v>
      </c>
      <c r="G46" s="84">
        <f>(F46/F39)*1000</f>
        <v>64.89779005524862</v>
      </c>
      <c r="H46" s="93">
        <v>23650</v>
      </c>
      <c r="I46" s="84">
        <f>(H46/H39)*1000</f>
        <v>65.583135289827538</v>
      </c>
      <c r="J46" s="9"/>
    </row>
    <row r="47" spans="1:15" x14ac:dyDescent="0.25">
      <c r="A47" s="25" t="s">
        <v>59</v>
      </c>
      <c r="B47" s="14"/>
      <c r="C47" s="14"/>
      <c r="D47" s="93">
        <v>8135</v>
      </c>
      <c r="E47" s="84">
        <f>(D47/D39)*1000</f>
        <v>22.299706965129126</v>
      </c>
      <c r="F47" s="93">
        <v>7882</v>
      </c>
      <c r="G47" s="84">
        <f>(F47/F39)*1000</f>
        <v>21.773480662983427</v>
      </c>
      <c r="H47" s="93">
        <v>7740</v>
      </c>
      <c r="I47" s="84">
        <f>(H47/H39)*1000</f>
        <v>21.463571549398104</v>
      </c>
      <c r="J47" s="9"/>
    </row>
    <row r="48" spans="1:15" x14ac:dyDescent="0.25">
      <c r="A48" s="25" t="s">
        <v>60</v>
      </c>
      <c r="B48" s="14"/>
      <c r="C48" s="14"/>
      <c r="D48" s="93">
        <v>12461</v>
      </c>
      <c r="E48" s="84">
        <f>(D48/D39)*1000</f>
        <v>34.158162076518011</v>
      </c>
      <c r="F48" s="93">
        <v>12798</v>
      </c>
      <c r="G48" s="84">
        <f>(F48/F39)*1000</f>
        <v>35.353591160220994</v>
      </c>
      <c r="H48" s="93">
        <v>13320</v>
      </c>
      <c r="I48" s="84">
        <f>(H48/H39)*1000</f>
        <v>36.937309178033949</v>
      </c>
      <c r="J48" s="9"/>
    </row>
    <row r="49" spans="1:10" x14ac:dyDescent="0.25">
      <c r="A49" s="25" t="s">
        <v>21</v>
      </c>
      <c r="B49" s="14"/>
      <c r="C49" s="14"/>
      <c r="D49" s="93">
        <v>111</v>
      </c>
      <c r="E49" s="84">
        <f>(D49/D39)*1000</f>
        <v>0.30427381353771765</v>
      </c>
      <c r="F49" s="93">
        <v>122</v>
      </c>
      <c r="G49" s="84">
        <f>(F49/F39)*1000</f>
        <v>0.33701657458563533</v>
      </c>
      <c r="H49" s="93">
        <v>126</v>
      </c>
      <c r="I49" s="84">
        <f>(H49/H39)*1000</f>
        <v>0.34940697871113197</v>
      </c>
      <c r="J49" s="9"/>
    </row>
    <row r="50" spans="1:10" x14ac:dyDescent="0.25">
      <c r="A50" s="25" t="s">
        <v>22</v>
      </c>
      <c r="B50" s="14"/>
      <c r="C50" s="14"/>
      <c r="D50" s="93">
        <v>4628</v>
      </c>
      <c r="E50" s="84">
        <f>(D50/D39)*1000</f>
        <v>12.686299180653668</v>
      </c>
      <c r="F50" s="93">
        <v>4127</v>
      </c>
      <c r="G50" s="84">
        <f>(F50/F39)*1000</f>
        <v>11.400552486187845</v>
      </c>
      <c r="H50" s="93">
        <v>3803</v>
      </c>
      <c r="I50" s="84">
        <f>(H50/H39)*1000</f>
        <v>10.545990000305038</v>
      </c>
      <c r="J50" s="9"/>
    </row>
    <row r="51" spans="1:10" x14ac:dyDescent="0.25">
      <c r="A51" s="25" t="s">
        <v>53</v>
      </c>
      <c r="B51" s="14"/>
      <c r="C51" s="14"/>
      <c r="D51" s="93">
        <v>1451</v>
      </c>
      <c r="E51" s="84">
        <f>(D51/D39)*1000</f>
        <v>3.977489220209264</v>
      </c>
      <c r="F51" s="93">
        <v>916</v>
      </c>
      <c r="G51" s="84">
        <f>(F51/F39)*1000</f>
        <v>2.5303867403314917</v>
      </c>
      <c r="H51" s="93">
        <v>857</v>
      </c>
      <c r="I51" s="84">
        <f>(H51/H39)*1000</f>
        <v>2.3765220694876197</v>
      </c>
      <c r="J51" s="9"/>
    </row>
    <row r="52" spans="1:10" x14ac:dyDescent="0.25">
      <c r="A52" s="25" t="s">
        <v>61</v>
      </c>
      <c r="B52" s="14"/>
      <c r="C52" s="14"/>
      <c r="D52" s="93">
        <v>6381</v>
      </c>
      <c r="E52" s="84">
        <f>(D52/D39)*1000</f>
        <v>17.491632470127712</v>
      </c>
      <c r="F52" s="93">
        <v>6390</v>
      </c>
      <c r="G52" s="84">
        <f>(F52/F39)*1000</f>
        <v>17.651933701657459</v>
      </c>
      <c r="H52" s="93">
        <v>5983</v>
      </c>
      <c r="I52" s="84">
        <f>(H52/H39)*1000</f>
        <v>16.591285346259543</v>
      </c>
      <c r="J52" s="9"/>
    </row>
    <row r="53" spans="1:10" x14ac:dyDescent="0.25">
      <c r="A53" s="24" t="s">
        <v>76</v>
      </c>
      <c r="B53" s="14" t="s">
        <v>96</v>
      </c>
      <c r="C53" s="14"/>
      <c r="D53" s="92">
        <f>SUM(D54:D58)</f>
        <v>31387</v>
      </c>
      <c r="E53" s="83">
        <f>(D53/D39)*1000</f>
        <v>86.038217887462551</v>
      </c>
      <c r="F53" s="92">
        <f>SUM(F54:F58)</f>
        <v>32251</v>
      </c>
      <c r="G53" s="83">
        <f>(F53/F39)*1000</f>
        <v>89.091160220994482</v>
      </c>
      <c r="H53" s="92">
        <f>SUM(H54:H58)</f>
        <v>31623</v>
      </c>
      <c r="I53" s="83">
        <f>(H53/H39)*1000</f>
        <v>87.692832442715286</v>
      </c>
      <c r="J53" s="9"/>
    </row>
    <row r="54" spans="1:10" x14ac:dyDescent="0.25">
      <c r="A54" s="25" t="s">
        <v>77</v>
      </c>
      <c r="B54" s="14"/>
      <c r="C54" s="14"/>
      <c r="D54" s="93"/>
      <c r="E54" s="88">
        <f>(D54/D39)*1000</f>
        <v>0</v>
      </c>
      <c r="F54" s="95"/>
      <c r="G54" s="88">
        <f>(F54/F39)*1000</f>
        <v>0</v>
      </c>
      <c r="H54" s="95"/>
      <c r="I54" s="88">
        <f>(H54/H39)*1000</f>
        <v>0</v>
      </c>
      <c r="J54" s="9"/>
    </row>
    <row r="55" spans="1:10" x14ac:dyDescent="0.25">
      <c r="A55" s="25" t="s">
        <v>23</v>
      </c>
      <c r="B55" s="14"/>
      <c r="C55" s="14"/>
      <c r="D55" s="93"/>
      <c r="E55" s="88">
        <f>(D55/D39)*1000</f>
        <v>0</v>
      </c>
      <c r="F55" s="95"/>
      <c r="G55" s="88">
        <f>(F55/F39)*1000</f>
        <v>0</v>
      </c>
      <c r="H55" s="95"/>
      <c r="I55" s="88">
        <f>(H55/H39)*1000</f>
        <v>0</v>
      </c>
      <c r="J55" s="9"/>
    </row>
    <row r="56" spans="1:10" x14ac:dyDescent="0.25">
      <c r="A56" s="25" t="s">
        <v>62</v>
      </c>
      <c r="B56" s="14"/>
      <c r="C56" s="14"/>
      <c r="D56" s="93">
        <v>9774</v>
      </c>
      <c r="E56" s="88">
        <f>(D56/D39)*1000</f>
        <v>26.792542824483352</v>
      </c>
      <c r="F56" s="95">
        <v>9774</v>
      </c>
      <c r="G56" s="88">
        <f>(F56/F39)*1000</f>
        <v>27</v>
      </c>
      <c r="H56" s="95">
        <v>10244</v>
      </c>
      <c r="I56" s="88">
        <f>(H56/H39)*1000</f>
        <v>28.407341983466949</v>
      </c>
      <c r="J56" s="9"/>
    </row>
    <row r="57" spans="1:10" x14ac:dyDescent="0.25">
      <c r="A57" s="25" t="s">
        <v>78</v>
      </c>
      <c r="B57" s="14"/>
      <c r="C57" s="14"/>
      <c r="D57" s="93"/>
      <c r="E57" s="88">
        <f>(D57/D39)*1000</f>
        <v>0</v>
      </c>
      <c r="F57" s="95"/>
      <c r="G57" s="88">
        <f>(F57/F39)*1000</f>
        <v>0</v>
      </c>
      <c r="H57" s="95"/>
      <c r="I57" s="88">
        <f>(H57/H39)*1000</f>
        <v>0</v>
      </c>
      <c r="J57" s="9"/>
    </row>
    <row r="58" spans="1:10" x14ac:dyDescent="0.25">
      <c r="A58" s="25" t="s">
        <v>63</v>
      </c>
      <c r="B58" s="14"/>
      <c r="C58" s="14"/>
      <c r="D58" s="93">
        <v>21613</v>
      </c>
      <c r="E58" s="88">
        <f>(D58/D39)*1000</f>
        <v>59.245675062979196</v>
      </c>
      <c r="F58" s="95">
        <v>22477</v>
      </c>
      <c r="G58" s="88">
        <f>(F58/F39)*1000</f>
        <v>62.091160220994475</v>
      </c>
      <c r="H58" s="95">
        <v>21379</v>
      </c>
      <c r="I58" s="88">
        <f>(H58/H39)*1000</f>
        <v>59.285490459248329</v>
      </c>
      <c r="J58" s="9"/>
    </row>
    <row r="59" spans="1:10" x14ac:dyDescent="0.25">
      <c r="A59" s="24" t="s">
        <v>24</v>
      </c>
      <c r="B59" s="14"/>
      <c r="C59" s="14" t="s">
        <v>96</v>
      </c>
      <c r="D59" s="92">
        <f>SUM(D60:D62)</f>
        <v>0</v>
      </c>
      <c r="E59" s="83">
        <f>(D59/D39)*1000</f>
        <v>0</v>
      </c>
      <c r="F59" s="92">
        <f>SUM(F60:F62)</f>
        <v>0</v>
      </c>
      <c r="G59" s="83">
        <f>(F59/F39)*1000</f>
        <v>0</v>
      </c>
      <c r="H59" s="92">
        <f>SUM(H60:H62)</f>
        <v>0</v>
      </c>
      <c r="I59" s="83">
        <f>(H59/H39)*1000</f>
        <v>0</v>
      </c>
      <c r="J59" s="9"/>
    </row>
    <row r="60" spans="1:10" x14ac:dyDescent="0.25">
      <c r="A60" s="28" t="s">
        <v>25</v>
      </c>
      <c r="B60" s="14"/>
      <c r="C60" s="14"/>
      <c r="D60" s="93"/>
      <c r="E60" s="88">
        <f>(D60/D39)*1000</f>
        <v>0</v>
      </c>
      <c r="F60" s="93"/>
      <c r="G60" s="88">
        <f>(F60/F39)*1000</f>
        <v>0</v>
      </c>
      <c r="H60" s="93"/>
      <c r="I60" s="88">
        <f>(H60/H39)*1000</f>
        <v>0</v>
      </c>
      <c r="J60" s="9"/>
    </row>
    <row r="61" spans="1:10" x14ac:dyDescent="0.25">
      <c r="A61" s="28" t="s">
        <v>54</v>
      </c>
      <c r="B61" s="14"/>
      <c r="C61" s="14"/>
      <c r="D61" s="93"/>
      <c r="E61" s="88">
        <f>(D61/D39)*1000</f>
        <v>0</v>
      </c>
      <c r="F61" s="93"/>
      <c r="G61" s="88">
        <f>(F61/F39)*1000</f>
        <v>0</v>
      </c>
      <c r="H61" s="93"/>
      <c r="I61" s="88">
        <f>(H61/H39)*1000</f>
        <v>0</v>
      </c>
      <c r="J61" s="9"/>
    </row>
    <row r="62" spans="1:10" ht="15.75" thickBot="1" x14ac:dyDescent="0.3">
      <c r="A62" s="68" t="s">
        <v>55</v>
      </c>
      <c r="B62" s="17"/>
      <c r="C62" s="17"/>
      <c r="D62" s="94"/>
      <c r="E62" s="89">
        <f>(D62/D39)*1000</f>
        <v>0</v>
      </c>
      <c r="F62" s="94"/>
      <c r="G62" s="89">
        <f>(F62/F39)*1000</f>
        <v>0</v>
      </c>
      <c r="H62" s="94"/>
      <c r="I62" s="89">
        <f>(H62/H39)*1000</f>
        <v>0</v>
      </c>
      <c r="J62" s="9"/>
    </row>
    <row r="63" spans="1:10" x14ac:dyDescent="0.25">
      <c r="A63" s="28"/>
      <c r="B63" s="14"/>
      <c r="C63" s="14"/>
      <c r="D63" s="26"/>
      <c r="E63" s="9"/>
      <c r="F63" s="9"/>
      <c r="G63" s="9"/>
      <c r="H63" s="31"/>
      <c r="I63" s="9"/>
    </row>
    <row r="64" spans="1:10" ht="15.75" thickBot="1" x14ac:dyDescent="0.3">
      <c r="A64" s="28"/>
      <c r="B64" s="14"/>
      <c r="C64" s="14"/>
      <c r="D64" s="26"/>
      <c r="E64" s="9"/>
      <c r="F64" s="9"/>
      <c r="G64" s="9"/>
      <c r="H64" s="9"/>
      <c r="I64" s="9"/>
    </row>
    <row r="65" spans="1:9" x14ac:dyDescent="0.25">
      <c r="A65" s="120" t="s">
        <v>64</v>
      </c>
      <c r="B65" s="121" t="s">
        <v>2</v>
      </c>
      <c r="C65" s="122" t="s">
        <v>3</v>
      </c>
      <c r="D65" s="29"/>
      <c r="E65" s="9"/>
      <c r="F65" s="9"/>
      <c r="G65" s="9"/>
      <c r="H65" s="9"/>
      <c r="I65" s="9"/>
    </row>
    <row r="66" spans="1:9" ht="15.75" thickBot="1" x14ac:dyDescent="0.3">
      <c r="A66" s="16" t="s">
        <v>97</v>
      </c>
      <c r="B66" s="17" t="s">
        <v>96</v>
      </c>
      <c r="C66" s="18"/>
      <c r="D66" s="48"/>
      <c r="E66" s="9"/>
      <c r="F66" s="9"/>
      <c r="G66" s="9"/>
      <c r="H66" s="9"/>
      <c r="I66" s="9"/>
    </row>
    <row r="67" spans="1:9" x14ac:dyDescent="0.25">
      <c r="A67" s="120" t="s">
        <v>65</v>
      </c>
      <c r="B67" s="121" t="s">
        <v>2</v>
      </c>
      <c r="C67" s="122" t="s">
        <v>3</v>
      </c>
      <c r="D67" s="14"/>
      <c r="E67" s="9"/>
      <c r="F67" s="9"/>
      <c r="G67" s="9"/>
      <c r="H67" s="9"/>
      <c r="I67" s="9"/>
    </row>
    <row r="68" spans="1:9" x14ac:dyDescent="0.25">
      <c r="A68" s="13"/>
      <c r="B68" s="14"/>
      <c r="C68" s="15"/>
      <c r="D68" s="9"/>
      <c r="E68" s="9"/>
      <c r="F68" s="9"/>
      <c r="G68" s="9"/>
      <c r="H68" s="9"/>
      <c r="I68" s="9"/>
    </row>
    <row r="69" spans="1:9" ht="15.75" thickBot="1" x14ac:dyDescent="0.3">
      <c r="A69" s="16"/>
      <c r="B69" s="17"/>
      <c r="C69" s="18" t="s">
        <v>91</v>
      </c>
      <c r="D69" s="9"/>
      <c r="E69" s="9"/>
      <c r="F69" s="9"/>
      <c r="G69" s="9"/>
      <c r="H69" s="9"/>
      <c r="I69" s="9"/>
    </row>
    <row r="70" spans="1:9" ht="15.75" thickBot="1" x14ac:dyDescent="0.3">
      <c r="A70" s="13"/>
      <c r="B70" s="14"/>
      <c r="C70" s="14"/>
      <c r="D70" s="9"/>
      <c r="E70" s="9"/>
      <c r="F70" s="9"/>
      <c r="G70" s="9"/>
      <c r="H70" s="9"/>
      <c r="I70" s="9"/>
    </row>
    <row r="71" spans="1:9" ht="15.75" thickBot="1" x14ac:dyDescent="0.3">
      <c r="A71" s="120" t="s">
        <v>102</v>
      </c>
      <c r="B71" s="51"/>
      <c r="C71" s="51"/>
      <c r="D71" s="123"/>
      <c r="E71" s="56" t="s">
        <v>26</v>
      </c>
      <c r="F71" s="69" t="s">
        <v>72</v>
      </c>
      <c r="G71" s="9"/>
      <c r="H71" s="119" t="s">
        <v>101</v>
      </c>
      <c r="I71" s="9"/>
    </row>
    <row r="72" spans="1:9" ht="15.75" thickBot="1" x14ac:dyDescent="0.3">
      <c r="A72" s="13" t="s">
        <v>27</v>
      </c>
      <c r="B72" s="14" t="s">
        <v>91</v>
      </c>
      <c r="C72" s="14"/>
      <c r="D72" s="80">
        <f>SUM(D73:D78)</f>
        <v>15995</v>
      </c>
      <c r="E72" s="55">
        <f>(F72/D72)</f>
        <v>22.807314785870584</v>
      </c>
      <c r="F72" s="109">
        <v>364803</v>
      </c>
      <c r="G72" s="9"/>
      <c r="H72" s="9"/>
      <c r="I72" s="9"/>
    </row>
    <row r="73" spans="1:9" x14ac:dyDescent="0.25">
      <c r="A73" s="13" t="s">
        <v>66</v>
      </c>
      <c r="B73" s="14"/>
      <c r="C73" s="14"/>
      <c r="D73" s="26">
        <v>2346</v>
      </c>
      <c r="E73" s="55">
        <f>(G41/D72)</f>
        <v>2.4757736792747734E-2</v>
      </c>
      <c r="F73" s="52"/>
      <c r="G73" s="9"/>
      <c r="H73" s="9"/>
      <c r="I73" s="9"/>
    </row>
    <row r="74" spans="1:9" x14ac:dyDescent="0.25">
      <c r="A74" s="13" t="s">
        <v>67</v>
      </c>
      <c r="B74" s="14"/>
      <c r="C74" s="14"/>
      <c r="D74" s="26">
        <v>4008</v>
      </c>
      <c r="E74" s="79">
        <f>(F72/D74)</f>
        <v>91.018712574850298</v>
      </c>
      <c r="F74" s="52"/>
      <c r="G74" s="9"/>
      <c r="H74" s="9"/>
      <c r="I74" s="9"/>
    </row>
    <row r="75" spans="1:9" x14ac:dyDescent="0.25">
      <c r="A75" s="13" t="s">
        <v>68</v>
      </c>
      <c r="B75" s="14"/>
      <c r="C75" s="14"/>
      <c r="D75" s="26">
        <v>3112</v>
      </c>
      <c r="E75" s="55">
        <f>(F72/D75)</f>
        <v>117.22461439588689</v>
      </c>
      <c r="F75" s="52"/>
      <c r="G75" s="9"/>
      <c r="H75" s="9"/>
      <c r="I75" s="9"/>
    </row>
    <row r="76" spans="1:9" x14ac:dyDescent="0.25">
      <c r="A76" s="13" t="s">
        <v>70</v>
      </c>
      <c r="B76" s="14"/>
      <c r="C76" s="14"/>
      <c r="D76" s="30">
        <v>2500</v>
      </c>
      <c r="E76" s="55">
        <f>(F72/D76)</f>
        <v>145.9212</v>
      </c>
      <c r="F76" s="124"/>
      <c r="G76" s="9"/>
      <c r="H76" s="9"/>
      <c r="I76" s="9"/>
    </row>
    <row r="77" spans="1:9" x14ac:dyDescent="0.25">
      <c r="A77" s="13" t="s">
        <v>69</v>
      </c>
      <c r="B77" s="14"/>
      <c r="C77" s="14"/>
      <c r="D77" s="30">
        <v>4029</v>
      </c>
      <c r="E77" s="55">
        <f>(F72/D77)</f>
        <v>90.544303797468359</v>
      </c>
      <c r="F77" s="125"/>
      <c r="G77" s="9"/>
      <c r="H77" s="9"/>
      <c r="I77" s="9"/>
    </row>
    <row r="78" spans="1:9" ht="15.75" thickBot="1" x14ac:dyDescent="0.3">
      <c r="A78" s="16" t="s">
        <v>88</v>
      </c>
      <c r="B78" s="17"/>
      <c r="C78" s="17"/>
      <c r="D78" s="126"/>
      <c r="E78" s="127" t="e">
        <f>(F72/D78)</f>
        <v>#DIV/0!</v>
      </c>
      <c r="F78" s="35"/>
      <c r="G78" s="9"/>
      <c r="H78" s="9"/>
      <c r="I78" s="9"/>
    </row>
    <row r="79" spans="1:9" ht="15.75" thickBot="1" x14ac:dyDescent="0.3">
      <c r="A79" s="13"/>
      <c r="B79" s="14"/>
      <c r="C79" s="14"/>
      <c r="D79" s="49"/>
      <c r="E79" s="30"/>
      <c r="F79" s="9"/>
      <c r="G79" s="9"/>
      <c r="H79" s="9"/>
      <c r="I79" s="9"/>
    </row>
    <row r="80" spans="1:9" ht="15.75" thickBot="1" x14ac:dyDescent="0.3">
      <c r="A80" s="128" t="s">
        <v>119</v>
      </c>
      <c r="B80" s="129"/>
      <c r="C80" s="130" t="s">
        <v>91</v>
      </c>
      <c r="D80" s="49"/>
      <c r="E80" s="30"/>
      <c r="F80" s="9"/>
      <c r="G80" s="9"/>
      <c r="H80" s="9"/>
      <c r="I80" s="9"/>
    </row>
    <row r="81" spans="1:9" ht="15.75" thickBot="1" x14ac:dyDescent="0.3">
      <c r="A81" s="133" t="s">
        <v>120</v>
      </c>
      <c r="B81" s="134"/>
      <c r="C81" s="78" t="s">
        <v>91</v>
      </c>
      <c r="D81" s="30"/>
      <c r="E81" s="9"/>
      <c r="F81" s="9"/>
      <c r="G81" s="9"/>
      <c r="H81" s="9"/>
      <c r="I81" s="9"/>
    </row>
    <row r="82" spans="1:9" ht="15.75" thickBot="1" x14ac:dyDescent="0.3">
      <c r="A82" s="33" t="s">
        <v>121</v>
      </c>
      <c r="B82" s="131"/>
      <c r="C82" s="132" t="s">
        <v>96</v>
      </c>
      <c r="D82" s="9"/>
      <c r="E82" s="9"/>
      <c r="F82" s="9"/>
      <c r="G82" s="9"/>
      <c r="H82" s="9"/>
      <c r="I82" s="9"/>
    </row>
    <row r="83" spans="1:9" ht="15.75" thickBot="1" x14ac:dyDescent="0.3">
      <c r="A83" s="13"/>
      <c r="B83" s="14"/>
      <c r="C83" s="14"/>
      <c r="D83" s="9"/>
      <c r="E83" s="9"/>
      <c r="F83" s="9"/>
      <c r="G83" s="9"/>
      <c r="H83" s="9"/>
      <c r="I83" s="9"/>
    </row>
    <row r="84" spans="1:9" x14ac:dyDescent="0.25">
      <c r="A84" s="120" t="s">
        <v>122</v>
      </c>
      <c r="B84" s="51"/>
      <c r="C84" s="51"/>
      <c r="D84" s="135">
        <f>(F72/D85)</f>
        <v>60800.5</v>
      </c>
      <c r="E84" s="32"/>
      <c r="F84" s="32"/>
      <c r="G84" s="9"/>
      <c r="H84" s="119" t="s">
        <v>90</v>
      </c>
      <c r="I84" s="9"/>
    </row>
    <row r="85" spans="1:9" ht="15.75" thickBot="1" x14ac:dyDescent="0.3">
      <c r="A85" s="13" t="s">
        <v>92</v>
      </c>
      <c r="B85" s="11" t="s">
        <v>91</v>
      </c>
      <c r="C85" s="14"/>
      <c r="D85" s="12">
        <v>6</v>
      </c>
      <c r="E85" s="9"/>
      <c r="F85" s="9"/>
      <c r="G85" s="9"/>
      <c r="H85" s="9"/>
      <c r="I85" s="9"/>
    </row>
    <row r="86" spans="1:9" ht="15.75" thickBot="1" x14ac:dyDescent="0.3">
      <c r="A86" s="133" t="s">
        <v>123</v>
      </c>
      <c r="B86" s="129" t="s">
        <v>96</v>
      </c>
      <c r="C86" s="129"/>
      <c r="D86" s="136"/>
      <c r="E86" s="61" t="s">
        <v>98</v>
      </c>
      <c r="F86" s="9"/>
      <c r="G86" s="9"/>
      <c r="H86" s="9"/>
      <c r="I86" s="9"/>
    </row>
    <row r="87" spans="1:9" ht="15.75" thickBot="1" x14ac:dyDescent="0.3">
      <c r="A87" s="24"/>
      <c r="B87" s="14"/>
      <c r="C87" s="14"/>
      <c r="D87" s="9"/>
      <c r="E87" s="9"/>
      <c r="F87" s="9"/>
      <c r="G87" s="9"/>
      <c r="H87" s="9"/>
    </row>
    <row r="88" spans="1:9" x14ac:dyDescent="0.25">
      <c r="A88" s="10" t="s">
        <v>99</v>
      </c>
      <c r="B88" s="51"/>
      <c r="C88" s="51"/>
      <c r="D88" s="3"/>
      <c r="E88" s="3"/>
      <c r="F88" s="3"/>
      <c r="G88" s="4"/>
      <c r="H88" s="46" t="s">
        <v>95</v>
      </c>
    </row>
    <row r="89" spans="1:9" x14ac:dyDescent="0.25">
      <c r="A89" s="8"/>
      <c r="B89" s="11" t="s">
        <v>2</v>
      </c>
      <c r="C89" s="11" t="s">
        <v>3</v>
      </c>
      <c r="D89" s="22" t="s">
        <v>17</v>
      </c>
      <c r="E89" s="11" t="s">
        <v>28</v>
      </c>
      <c r="F89" s="9"/>
      <c r="G89" s="7"/>
      <c r="H89" s="46" t="s">
        <v>101</v>
      </c>
    </row>
    <row r="90" spans="1:9" x14ac:dyDescent="0.25">
      <c r="A90" s="25" t="s">
        <v>29</v>
      </c>
      <c r="B90" s="14" t="s">
        <v>96</v>
      </c>
      <c r="C90" s="14"/>
      <c r="D90" s="30">
        <v>72340</v>
      </c>
      <c r="E90" s="36">
        <f>(72340/145779)</f>
        <v>0.49623059562762811</v>
      </c>
      <c r="F90" s="36"/>
      <c r="G90" s="7"/>
      <c r="H90" s="46"/>
    </row>
    <row r="91" spans="1:9" x14ac:dyDescent="0.25">
      <c r="A91" s="25" t="s">
        <v>30</v>
      </c>
      <c r="B91" s="9"/>
      <c r="C91" s="14"/>
      <c r="D91" s="32"/>
      <c r="E91" s="9"/>
      <c r="F91" s="9"/>
      <c r="G91" s="7"/>
    </row>
    <row r="92" spans="1:9" x14ac:dyDescent="0.25">
      <c r="A92" s="25" t="s">
        <v>31</v>
      </c>
      <c r="B92" s="14" t="s">
        <v>96</v>
      </c>
      <c r="C92" s="14"/>
      <c r="D92" s="30">
        <v>73440</v>
      </c>
      <c r="E92" s="115">
        <v>0.504</v>
      </c>
      <c r="F92" s="36"/>
      <c r="G92" s="7"/>
    </row>
    <row r="93" spans="1:9" ht="15.75" thickBot="1" x14ac:dyDescent="0.3">
      <c r="A93" s="38" t="s">
        <v>32</v>
      </c>
      <c r="B93" s="17"/>
      <c r="C93" s="17"/>
      <c r="D93" s="39"/>
      <c r="E93" s="116"/>
      <c r="F93" s="34"/>
      <c r="G93" s="35"/>
    </row>
    <row r="94" spans="1:9" ht="15.75" thickBot="1" x14ac:dyDescent="0.3">
      <c r="A94" s="37"/>
      <c r="B94" s="14"/>
      <c r="C94" s="14"/>
      <c r="D94" s="32"/>
      <c r="E94" s="9"/>
      <c r="F94" s="9"/>
      <c r="G94" s="9"/>
    </row>
    <row r="95" spans="1:9" ht="15.75" thickBot="1" x14ac:dyDescent="0.3">
      <c r="A95" s="37"/>
      <c r="B95" s="14"/>
      <c r="C95" s="14"/>
      <c r="D95" s="32"/>
      <c r="E95" s="71">
        <v>2015</v>
      </c>
      <c r="F95" s="56"/>
      <c r="G95" s="56">
        <v>2016</v>
      </c>
      <c r="H95" s="69">
        <v>2017</v>
      </c>
    </row>
    <row r="96" spans="1:9" ht="15.75" thickBot="1" x14ac:dyDescent="0.3">
      <c r="A96" s="40"/>
      <c r="D96" s="57" t="s">
        <v>33</v>
      </c>
      <c r="E96" s="60">
        <v>195853</v>
      </c>
      <c r="F96" s="58"/>
      <c r="G96" s="59">
        <v>195650</v>
      </c>
      <c r="H96" s="70">
        <v>197138</v>
      </c>
      <c r="I96" s="61"/>
    </row>
    <row r="97" spans="1:10" ht="15.75" thickBot="1" x14ac:dyDescent="0.3">
      <c r="A97" s="10" t="s">
        <v>34</v>
      </c>
      <c r="B97" s="3"/>
      <c r="C97" s="3"/>
      <c r="D97" s="62"/>
      <c r="E97" s="3"/>
      <c r="F97" s="3"/>
      <c r="G97" s="4"/>
      <c r="H97" s="2"/>
      <c r="I97" s="4"/>
    </row>
    <row r="98" spans="1:10" ht="15.75" thickBot="1" x14ac:dyDescent="0.3">
      <c r="A98" s="41"/>
      <c r="B98" s="22" t="s">
        <v>2</v>
      </c>
      <c r="C98" s="22" t="s">
        <v>3</v>
      </c>
      <c r="D98" s="65" t="s">
        <v>35</v>
      </c>
      <c r="E98" s="65" t="s">
        <v>36</v>
      </c>
      <c r="F98" s="65" t="s">
        <v>37</v>
      </c>
      <c r="G98" s="65" t="s">
        <v>38</v>
      </c>
      <c r="H98" s="65" t="s">
        <v>52</v>
      </c>
      <c r="I98" s="76" t="s">
        <v>71</v>
      </c>
    </row>
    <row r="99" spans="1:10" x14ac:dyDescent="0.25">
      <c r="A99" s="24" t="s">
        <v>39</v>
      </c>
      <c r="B99" s="14"/>
      <c r="C99" s="9"/>
      <c r="D99" s="73">
        <f>SUM(D100:D102)</f>
        <v>0</v>
      </c>
      <c r="E99" s="73">
        <f>SUM(E100:E102)</f>
        <v>0</v>
      </c>
      <c r="F99" s="63">
        <f>(D99/E96)</f>
        <v>0</v>
      </c>
      <c r="G99" s="63">
        <f>(E99/G96)</f>
        <v>0</v>
      </c>
      <c r="H99" s="63">
        <f>(I99/H96)</f>
        <v>0</v>
      </c>
      <c r="I99" s="54">
        <f>SUM(I100:I102)</f>
        <v>0</v>
      </c>
      <c r="J99" s="46"/>
    </row>
    <row r="100" spans="1:10" x14ac:dyDescent="0.25">
      <c r="A100" s="41" t="s">
        <v>40</v>
      </c>
      <c r="B100" s="14"/>
      <c r="C100" s="9"/>
      <c r="D100" s="74"/>
      <c r="E100" s="74"/>
      <c r="F100" s="75">
        <f>(D100/E96)</f>
        <v>0</v>
      </c>
      <c r="G100" s="75">
        <f>(E100/G96)</f>
        <v>0</v>
      </c>
      <c r="H100" s="64"/>
      <c r="I100" s="72"/>
      <c r="J100" s="46" t="s">
        <v>113</v>
      </c>
    </row>
    <row r="101" spans="1:10" x14ac:dyDescent="0.25">
      <c r="A101" s="41" t="s">
        <v>41</v>
      </c>
      <c r="B101" s="14"/>
      <c r="C101" s="9"/>
      <c r="D101" s="74"/>
      <c r="E101" s="74"/>
      <c r="F101" s="75">
        <f>(D101/E96)</f>
        <v>0</v>
      </c>
      <c r="G101" s="75">
        <f>(E101/G96)</f>
        <v>0</v>
      </c>
      <c r="H101" s="64"/>
      <c r="I101" s="72"/>
    </row>
    <row r="102" spans="1:10" x14ac:dyDescent="0.25">
      <c r="A102" s="41" t="s">
        <v>42</v>
      </c>
      <c r="B102" s="14"/>
      <c r="C102" s="9"/>
      <c r="D102" s="74"/>
      <c r="E102" s="74"/>
      <c r="F102" s="75">
        <f>(D102/E96)</f>
        <v>0</v>
      </c>
      <c r="G102" s="75">
        <f>(E102/G96)</f>
        <v>0</v>
      </c>
      <c r="H102" s="64"/>
      <c r="I102" s="52"/>
      <c r="J102" t="s">
        <v>115</v>
      </c>
    </row>
    <row r="103" spans="1:10" x14ac:dyDescent="0.25">
      <c r="A103" s="24" t="s">
        <v>43</v>
      </c>
      <c r="B103" s="14"/>
      <c r="C103" s="9"/>
      <c r="D103" s="73">
        <f>SUM(D104:D105)</f>
        <v>0</v>
      </c>
      <c r="E103" s="73"/>
      <c r="F103" s="63">
        <f>(D103/E96)</f>
        <v>0</v>
      </c>
      <c r="G103" s="63">
        <f>(E103/G96)</f>
        <v>0</v>
      </c>
      <c r="H103" s="63">
        <f>(I103/H96)</f>
        <v>0</v>
      </c>
      <c r="I103" s="53">
        <f>SUM(I104:I105)</f>
        <v>0</v>
      </c>
      <c r="J103" t="s">
        <v>114</v>
      </c>
    </row>
    <row r="104" spans="1:10" x14ac:dyDescent="0.25">
      <c r="A104" s="41" t="s">
        <v>44</v>
      </c>
      <c r="B104" s="14"/>
      <c r="C104" s="9"/>
      <c r="D104" s="74"/>
      <c r="E104" s="74"/>
      <c r="F104" s="66"/>
      <c r="G104" s="64"/>
      <c r="H104" s="64"/>
      <c r="I104" s="52"/>
    </row>
    <row r="105" spans="1:10" x14ac:dyDescent="0.25">
      <c r="A105" s="41" t="s">
        <v>45</v>
      </c>
      <c r="B105" s="14"/>
      <c r="C105" s="9"/>
      <c r="D105" s="74"/>
      <c r="E105" s="74"/>
      <c r="F105" s="66"/>
      <c r="G105" s="64"/>
      <c r="H105" s="64"/>
      <c r="I105" s="52"/>
    </row>
    <row r="106" spans="1:10" x14ac:dyDescent="0.25">
      <c r="A106" s="24" t="s">
        <v>46</v>
      </c>
      <c r="B106" s="14" t="s">
        <v>91</v>
      </c>
      <c r="C106" s="9"/>
      <c r="D106" s="117"/>
      <c r="E106" s="97"/>
      <c r="F106" s="97">
        <v>1024</v>
      </c>
      <c r="G106" s="97">
        <v>1072</v>
      </c>
      <c r="H106" s="98">
        <v>1009</v>
      </c>
      <c r="I106" s="98"/>
    </row>
    <row r="107" spans="1:10" x14ac:dyDescent="0.25">
      <c r="A107" s="24" t="s">
        <v>47</v>
      </c>
      <c r="B107" s="14" t="s">
        <v>91</v>
      </c>
      <c r="C107" s="9"/>
      <c r="D107" s="97"/>
      <c r="E107" s="97"/>
      <c r="F107" s="97">
        <v>104</v>
      </c>
      <c r="G107" s="97">
        <v>67</v>
      </c>
      <c r="H107" s="98">
        <v>43.86</v>
      </c>
      <c r="I107" s="98"/>
    </row>
    <row r="108" spans="1:10" x14ac:dyDescent="0.25">
      <c r="A108" s="24" t="s">
        <v>48</v>
      </c>
      <c r="B108" s="14" t="s">
        <v>91</v>
      </c>
      <c r="C108" s="9"/>
      <c r="D108" s="97"/>
      <c r="E108" s="97"/>
      <c r="F108" s="97">
        <v>987</v>
      </c>
      <c r="G108" s="97">
        <v>1003</v>
      </c>
      <c r="H108" s="98">
        <v>1013</v>
      </c>
      <c r="I108" s="98"/>
    </row>
    <row r="109" spans="1:10" x14ac:dyDescent="0.25">
      <c r="A109" s="24" t="s">
        <v>49</v>
      </c>
      <c r="B109" s="14" t="s">
        <v>96</v>
      </c>
      <c r="C109" s="9"/>
      <c r="D109" s="101"/>
      <c r="E109" s="101"/>
      <c r="F109" s="101">
        <v>97.18</v>
      </c>
      <c r="G109" s="101">
        <v>110.19</v>
      </c>
      <c r="H109" s="100">
        <v>82.51</v>
      </c>
      <c r="I109" s="100"/>
    </row>
    <row r="110" spans="1:10" x14ac:dyDescent="0.25">
      <c r="A110" s="24" t="s">
        <v>86</v>
      </c>
      <c r="B110" s="14" t="s">
        <v>91</v>
      </c>
      <c r="C110" s="9"/>
      <c r="D110" s="107">
        <v>0.4425</v>
      </c>
      <c r="E110" s="107">
        <v>0.45240000000000002</v>
      </c>
      <c r="F110" s="101"/>
      <c r="G110" s="101"/>
      <c r="H110" s="100"/>
      <c r="I110" s="108">
        <v>0.45340000000000003</v>
      </c>
    </row>
    <row r="111" spans="1:10" ht="15.75" thickBot="1" x14ac:dyDescent="0.3">
      <c r="A111" s="33" t="s">
        <v>85</v>
      </c>
      <c r="B111" s="17" t="s">
        <v>96</v>
      </c>
      <c r="C111" s="34"/>
      <c r="D111" s="103">
        <f>(29340442+93937957)</f>
        <v>123278399</v>
      </c>
      <c r="E111" s="102">
        <f>(40042000+84365712)</f>
        <v>124407712</v>
      </c>
      <c r="F111" s="103">
        <f>(D111/E96)</f>
        <v>629.44350609896196</v>
      </c>
      <c r="G111" s="102">
        <f>(E111/G96)</f>
        <v>635.86870431893692</v>
      </c>
      <c r="H111" s="99">
        <f>(I111/H96)</f>
        <v>539.51101766275406</v>
      </c>
      <c r="I111" s="99">
        <f>(35621146+70736977)</f>
        <v>106358123</v>
      </c>
    </row>
    <row r="112" spans="1:10" ht="15.75" thickBot="1" x14ac:dyDescent="0.3">
      <c r="A112" s="22"/>
      <c r="B112" s="14"/>
      <c r="C112" s="9"/>
      <c r="D112" s="30"/>
      <c r="E112" s="44"/>
      <c r="F112" s="43"/>
      <c r="G112" s="9"/>
    </row>
    <row r="113" spans="1:6" x14ac:dyDescent="0.25">
      <c r="A113" s="137" t="s">
        <v>79</v>
      </c>
      <c r="B113" s="138" t="s">
        <v>2</v>
      </c>
      <c r="C113" s="139" t="s">
        <v>3</v>
      </c>
      <c r="D113" s="1"/>
    </row>
    <row r="114" spans="1:6" x14ac:dyDescent="0.25">
      <c r="A114" s="140" t="s">
        <v>80</v>
      </c>
      <c r="B114" s="106" t="s">
        <v>96</v>
      </c>
      <c r="C114" s="141"/>
    </row>
    <row r="115" spans="1:6" x14ac:dyDescent="0.25">
      <c r="A115" s="140" t="s">
        <v>81</v>
      </c>
      <c r="B115" s="106" t="s">
        <v>96</v>
      </c>
      <c r="C115" s="141"/>
    </row>
    <row r="116" spans="1:6" x14ac:dyDescent="0.25">
      <c r="A116" s="140" t="s">
        <v>82</v>
      </c>
      <c r="B116" s="106" t="s">
        <v>96</v>
      </c>
      <c r="C116" s="141"/>
      <c r="D116" s="46"/>
    </row>
    <row r="117" spans="1:6" x14ac:dyDescent="0.25">
      <c r="A117" s="140" t="s">
        <v>83</v>
      </c>
      <c r="B117" s="106"/>
      <c r="C117" s="141" t="s">
        <v>96</v>
      </c>
    </row>
    <row r="118" spans="1:6" ht="15.75" thickBot="1" x14ac:dyDescent="0.3">
      <c r="A118" s="142" t="s">
        <v>84</v>
      </c>
      <c r="B118" s="143" t="s">
        <v>91</v>
      </c>
      <c r="C118" s="144"/>
      <c r="D118" s="46" t="s">
        <v>93</v>
      </c>
      <c r="F118" s="46" t="s">
        <v>104</v>
      </c>
    </row>
    <row r="119" spans="1:6" x14ac:dyDescent="0.25">
      <c r="A119" s="45" t="s">
        <v>50</v>
      </c>
      <c r="D119" s="46"/>
    </row>
    <row r="120" spans="1:6" x14ac:dyDescent="0.25">
      <c r="A120" s="46" t="s">
        <v>93</v>
      </c>
    </row>
    <row r="121" spans="1:6" ht="15.75" thickBot="1" x14ac:dyDescent="0.3">
      <c r="A121" s="46" t="s">
        <v>124</v>
      </c>
    </row>
    <row r="122" spans="1:6" x14ac:dyDescent="0.25">
      <c r="A122" s="71" t="s">
        <v>89</v>
      </c>
      <c r="B122" s="4"/>
    </row>
    <row r="123" spans="1:6" ht="15.75" thickBot="1" x14ac:dyDescent="0.3">
      <c r="A123" s="150" t="s">
        <v>155</v>
      </c>
      <c r="B123" s="151">
        <f>(37/63)</f>
        <v>0.58730158730158732</v>
      </c>
    </row>
  </sheetData>
  <hyperlinks>
    <hyperlink ref="H84" r:id="rId1" xr:uid="{00000000-0004-0000-0000-000000000000}"/>
    <hyperlink ref="H37" r:id="rId2" xr:uid="{00000000-0004-0000-0000-000001000000}"/>
    <hyperlink ref="H88" r:id="rId3" xr:uid="{00000000-0004-0000-0000-000002000000}"/>
    <hyperlink ref="H71" r:id="rId4" xr:uid="{00000000-0004-0000-0000-000003000000}"/>
    <hyperlink ref="H89" r:id="rId5" xr:uid="{00000000-0004-0000-0000-000004000000}"/>
    <hyperlink ref="F118" r:id="rId6" xr:uid="{00000000-0004-0000-0000-000005000000}"/>
    <hyperlink ref="D31" r:id="rId7" xr:uid="{00000000-0004-0000-0000-000006000000}"/>
    <hyperlink ref="D33" r:id="rId8" xr:uid="{00000000-0004-0000-0000-000007000000}"/>
    <hyperlink ref="D30" r:id="rId9" xr:uid="{00000000-0004-0000-0000-000008000000}"/>
    <hyperlink ref="D32" r:id="rId10" xr:uid="{00000000-0004-0000-0000-000009000000}"/>
    <hyperlink ref="D29" r:id="rId11" xr:uid="{00000000-0004-0000-0000-00000A000000}"/>
    <hyperlink ref="D26" r:id="rId12" xr:uid="{00000000-0004-0000-0000-00000B000000}"/>
    <hyperlink ref="D27" r:id="rId13" xr:uid="{00000000-0004-0000-0000-00000C000000}"/>
    <hyperlink ref="D19" r:id="rId14" xr:uid="{00000000-0004-0000-0000-00000D000000}"/>
    <hyperlink ref="J100" r:id="rId15" xr:uid="{00000000-0004-0000-0000-00000E000000}"/>
    <hyperlink ref="J38" r:id="rId16" xr:uid="{00000000-0004-0000-0000-00000F000000}"/>
    <hyperlink ref="J39" r:id="rId17" xr:uid="{00000000-0004-0000-0000-000010000000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3"/>
  <sheetViews>
    <sheetView topLeftCell="A94" workbookViewId="0">
      <selection activeCell="C121" sqref="C121"/>
    </sheetView>
  </sheetViews>
  <sheetFormatPr baseColWidth="10" defaultRowHeight="15" x14ac:dyDescent="0.25"/>
  <cols>
    <col min="1" max="1" width="93.7109375" customWidth="1"/>
    <col min="4" max="4" width="17.5703125" customWidth="1"/>
    <col min="5" max="5" width="19.5703125" customWidth="1"/>
    <col min="8" max="8" width="15.140625" customWidth="1"/>
    <col min="9" max="9" width="16.7109375" customWidth="1"/>
  </cols>
  <sheetData>
    <row r="2" spans="1:4" ht="15.75" thickBot="1" x14ac:dyDescent="0.3"/>
    <row r="3" spans="1:4" x14ac:dyDescent="0.25">
      <c r="A3" s="2"/>
      <c r="B3" s="3"/>
      <c r="C3" s="4"/>
    </row>
    <row r="4" spans="1:4" x14ac:dyDescent="0.25">
      <c r="A4" s="5" t="s">
        <v>0</v>
      </c>
      <c r="B4" s="6" t="s">
        <v>126</v>
      </c>
      <c r="C4" s="118" t="s">
        <v>127</v>
      </c>
      <c r="D4" s="104"/>
    </row>
    <row r="5" spans="1:4" ht="15.75" thickBot="1" x14ac:dyDescent="0.3">
      <c r="A5" s="8" t="s">
        <v>136</v>
      </c>
      <c r="B5" s="9"/>
      <c r="C5" s="7"/>
    </row>
    <row r="6" spans="1:4" x14ac:dyDescent="0.25">
      <c r="A6" s="10" t="s">
        <v>1</v>
      </c>
      <c r="B6" s="3"/>
      <c r="C6" s="4"/>
    </row>
    <row r="7" spans="1:4" x14ac:dyDescent="0.25">
      <c r="A7" s="8"/>
      <c r="B7" s="11" t="s">
        <v>2</v>
      </c>
      <c r="C7" s="12" t="s">
        <v>3</v>
      </c>
      <c r="D7" s="46"/>
    </row>
    <row r="8" spans="1:4" x14ac:dyDescent="0.25">
      <c r="A8" s="13" t="s">
        <v>4</v>
      </c>
      <c r="B8" s="14"/>
      <c r="C8" s="15" t="s">
        <v>91</v>
      </c>
    </row>
    <row r="9" spans="1:4" x14ac:dyDescent="0.25">
      <c r="A9" s="13" t="s">
        <v>5</v>
      </c>
      <c r="B9" s="14" t="s">
        <v>91</v>
      </c>
      <c r="C9" s="15"/>
      <c r="D9" s="46" t="s">
        <v>135</v>
      </c>
    </row>
    <row r="10" spans="1:4" x14ac:dyDescent="0.25">
      <c r="A10" s="13" t="s">
        <v>6</v>
      </c>
      <c r="B10" s="14"/>
      <c r="C10" s="15" t="s">
        <v>91</v>
      </c>
    </row>
    <row r="11" spans="1:4" x14ac:dyDescent="0.25">
      <c r="A11" s="13" t="s">
        <v>7</v>
      </c>
      <c r="B11" s="14"/>
      <c r="C11" s="15" t="s">
        <v>91</v>
      </c>
    </row>
    <row r="12" spans="1:4" x14ac:dyDescent="0.25">
      <c r="A12" s="13" t="s">
        <v>8</v>
      </c>
      <c r="B12" s="14"/>
      <c r="C12" s="15" t="s">
        <v>91</v>
      </c>
    </row>
    <row r="13" spans="1:4" ht="15.75" thickBot="1" x14ac:dyDescent="0.3">
      <c r="A13" s="16"/>
      <c r="B13" s="17"/>
      <c r="C13" s="18"/>
    </row>
    <row r="14" spans="1:4" ht="15.75" thickBot="1" x14ac:dyDescent="0.3">
      <c r="A14" s="19"/>
      <c r="B14" s="9"/>
      <c r="C14" s="9"/>
      <c r="D14" s="9"/>
    </row>
    <row r="15" spans="1:4" x14ac:dyDescent="0.25">
      <c r="A15" s="10" t="s">
        <v>10</v>
      </c>
      <c r="B15" s="20"/>
      <c r="C15" s="4"/>
    </row>
    <row r="16" spans="1:4" x14ac:dyDescent="0.25">
      <c r="A16" s="8"/>
      <c r="B16" s="11" t="s">
        <v>2</v>
      </c>
      <c r="C16" s="12" t="s">
        <v>3</v>
      </c>
    </row>
    <row r="17" spans="1:8" x14ac:dyDescent="0.25">
      <c r="A17" s="13" t="s">
        <v>4</v>
      </c>
      <c r="B17" s="14"/>
      <c r="C17" s="15" t="s">
        <v>91</v>
      </c>
      <c r="D17" s="1"/>
    </row>
    <row r="18" spans="1:8" x14ac:dyDescent="0.25">
      <c r="A18" s="13" t="s">
        <v>5</v>
      </c>
      <c r="B18" s="14" t="s">
        <v>91</v>
      </c>
      <c r="C18" s="15"/>
      <c r="D18" s="46" t="s">
        <v>135</v>
      </c>
    </row>
    <row r="19" spans="1:8" x14ac:dyDescent="0.25">
      <c r="A19" s="13" t="s">
        <v>6</v>
      </c>
      <c r="B19" s="14" t="s">
        <v>91</v>
      </c>
      <c r="C19" s="15"/>
      <c r="D19" s="46" t="s">
        <v>141</v>
      </c>
    </row>
    <row r="20" spans="1:8" ht="15.75" thickBot="1" x14ac:dyDescent="0.3">
      <c r="A20" s="16" t="s">
        <v>7</v>
      </c>
      <c r="B20" s="17"/>
      <c r="C20" s="18" t="s">
        <v>91</v>
      </c>
      <c r="D20" s="1"/>
      <c r="E20" s="1"/>
      <c r="F20" s="1"/>
      <c r="G20" s="1"/>
    </row>
    <row r="21" spans="1:8" x14ac:dyDescent="0.25">
      <c r="A21" s="8"/>
      <c r="B21" s="9"/>
      <c r="C21" s="7"/>
    </row>
    <row r="22" spans="1:8" ht="15.75" thickBot="1" x14ac:dyDescent="0.3">
      <c r="A22" s="8"/>
      <c r="B22" s="9"/>
      <c r="C22" s="7"/>
    </row>
    <row r="23" spans="1:8" x14ac:dyDescent="0.25">
      <c r="A23" s="10" t="s">
        <v>11</v>
      </c>
      <c r="B23" s="20"/>
      <c r="C23" s="4"/>
    </row>
    <row r="24" spans="1:8" x14ac:dyDescent="0.25">
      <c r="A24" s="8"/>
      <c r="B24" s="11" t="s">
        <v>2</v>
      </c>
      <c r="C24" s="12" t="s">
        <v>3</v>
      </c>
    </row>
    <row r="25" spans="1:8" x14ac:dyDescent="0.25">
      <c r="A25" s="13" t="s">
        <v>4</v>
      </c>
      <c r="B25" s="14"/>
      <c r="C25" s="15" t="s">
        <v>91</v>
      </c>
      <c r="D25" s="46"/>
    </row>
    <row r="26" spans="1:8" x14ac:dyDescent="0.25">
      <c r="A26" s="13" t="s">
        <v>5</v>
      </c>
      <c r="B26" s="14"/>
      <c r="C26" s="15" t="s">
        <v>91</v>
      </c>
      <c r="D26" s="46"/>
    </row>
    <row r="27" spans="1:8" x14ac:dyDescent="0.25">
      <c r="A27" s="13" t="s">
        <v>6</v>
      </c>
      <c r="B27" s="14"/>
      <c r="C27" s="15" t="s">
        <v>91</v>
      </c>
      <c r="D27" s="46"/>
    </row>
    <row r="28" spans="1:8" x14ac:dyDescent="0.25">
      <c r="A28" s="13" t="s">
        <v>7</v>
      </c>
      <c r="B28" s="14"/>
      <c r="C28" s="15" t="s">
        <v>91</v>
      </c>
    </row>
    <row r="29" spans="1:8" x14ac:dyDescent="0.25">
      <c r="A29" s="13" t="s">
        <v>8</v>
      </c>
      <c r="B29" s="14"/>
      <c r="C29" s="15" t="s">
        <v>91</v>
      </c>
      <c r="D29" s="46"/>
    </row>
    <row r="30" spans="1:8" x14ac:dyDescent="0.25">
      <c r="A30" s="13" t="s">
        <v>9</v>
      </c>
      <c r="B30" s="14"/>
      <c r="C30" s="15" t="s">
        <v>91</v>
      </c>
      <c r="D30" s="46"/>
      <c r="E30" s="9"/>
      <c r="F30" s="9"/>
      <c r="G30" s="21"/>
      <c r="H30" s="14"/>
    </row>
    <row r="31" spans="1:8" x14ac:dyDescent="0.25">
      <c r="A31" s="13" t="s">
        <v>12</v>
      </c>
      <c r="B31" s="14"/>
      <c r="C31" s="15" t="s">
        <v>91</v>
      </c>
      <c r="D31" s="46"/>
      <c r="E31" s="9"/>
      <c r="F31" s="9"/>
      <c r="G31" s="21"/>
      <c r="H31" s="14"/>
    </row>
    <row r="32" spans="1:8" x14ac:dyDescent="0.25">
      <c r="A32" s="13" t="s">
        <v>13</v>
      </c>
      <c r="B32" s="14"/>
      <c r="C32" s="15" t="s">
        <v>91</v>
      </c>
      <c r="D32" s="46"/>
    </row>
    <row r="33" spans="1:10" x14ac:dyDescent="0.25">
      <c r="A33" s="13" t="s">
        <v>14</v>
      </c>
      <c r="B33" s="14" t="s">
        <v>91</v>
      </c>
      <c r="C33" s="15"/>
      <c r="D33" s="46" t="s">
        <v>142</v>
      </c>
    </row>
    <row r="34" spans="1:10" ht="15.75" thickBot="1" x14ac:dyDescent="0.3">
      <c r="A34" s="16" t="s">
        <v>15</v>
      </c>
      <c r="B34" s="17" t="s">
        <v>96</v>
      </c>
      <c r="C34" s="18"/>
      <c r="D34" s="46" t="s">
        <v>129</v>
      </c>
      <c r="E34" s="1"/>
      <c r="F34" s="1"/>
    </row>
    <row r="35" spans="1:10" x14ac:dyDescent="0.25">
      <c r="A35" s="96"/>
      <c r="B35" s="9"/>
      <c r="C35" s="9"/>
      <c r="H35" s="14"/>
    </row>
    <row r="36" spans="1:10" ht="15.75" thickBot="1" x14ac:dyDescent="0.3">
      <c r="A36" s="114" t="s">
        <v>132</v>
      </c>
      <c r="B36" s="47"/>
      <c r="C36" s="22"/>
    </row>
    <row r="37" spans="1:10" ht="15.75" thickBot="1" x14ac:dyDescent="0.3">
      <c r="A37" s="56"/>
      <c r="B37" s="50"/>
      <c r="C37" s="3"/>
      <c r="D37" s="3"/>
      <c r="E37" s="3"/>
      <c r="F37" s="3"/>
      <c r="G37" s="23"/>
      <c r="H37" s="46"/>
    </row>
    <row r="38" spans="1:10" ht="15.75" thickBot="1" x14ac:dyDescent="0.3">
      <c r="A38" s="10" t="s">
        <v>16</v>
      </c>
      <c r="B38" s="20"/>
      <c r="C38" s="56"/>
      <c r="D38" s="67">
        <v>42736</v>
      </c>
      <c r="E38" s="4"/>
      <c r="F38" s="81">
        <v>42370</v>
      </c>
      <c r="G38" s="90"/>
      <c r="H38" s="90" t="s">
        <v>74</v>
      </c>
      <c r="I38" s="86"/>
      <c r="J38" s="119" t="s">
        <v>137</v>
      </c>
    </row>
    <row r="39" spans="1:10" ht="15.75" thickBot="1" x14ac:dyDescent="0.3">
      <c r="A39" s="10" t="s">
        <v>75</v>
      </c>
      <c r="B39" s="20"/>
      <c r="C39" s="3"/>
      <c r="D39" s="109">
        <v>35298</v>
      </c>
      <c r="E39" s="110"/>
      <c r="F39" s="111">
        <v>35170</v>
      </c>
      <c r="G39" s="112"/>
      <c r="H39" s="113">
        <v>35388</v>
      </c>
      <c r="I39" s="87"/>
      <c r="J39" s="119" t="s">
        <v>139</v>
      </c>
    </row>
    <row r="40" spans="1:10" ht="15.75" thickBot="1" x14ac:dyDescent="0.3">
      <c r="A40" s="8"/>
      <c r="B40" s="11" t="s">
        <v>2</v>
      </c>
      <c r="C40" s="11" t="s">
        <v>3</v>
      </c>
      <c r="D40" s="77" t="s">
        <v>17</v>
      </c>
      <c r="E40" s="78" t="s">
        <v>18</v>
      </c>
      <c r="F40" s="77" t="s">
        <v>17</v>
      </c>
      <c r="G40" s="78" t="s">
        <v>18</v>
      </c>
      <c r="H40" s="77" t="s">
        <v>51</v>
      </c>
      <c r="I40" s="86" t="s">
        <v>73</v>
      </c>
      <c r="J40" s="105"/>
    </row>
    <row r="41" spans="1:10" x14ac:dyDescent="0.25">
      <c r="A41" s="24" t="s">
        <v>19</v>
      </c>
      <c r="B41" s="14"/>
      <c r="C41" s="14"/>
      <c r="D41" s="91">
        <f>(D42+D53+D59)</f>
        <v>26771.21</v>
      </c>
      <c r="E41" s="82">
        <f>(D41/D39)*1000</f>
        <v>758.43418890588703</v>
      </c>
      <c r="F41" s="91">
        <f>(F42+F53+F59)</f>
        <v>28180.61</v>
      </c>
      <c r="G41" s="82">
        <f>(F41/F39)*1000</f>
        <v>801.26841057719639</v>
      </c>
      <c r="H41" s="91">
        <f>(H42+H53+H59)</f>
        <v>29698.22</v>
      </c>
      <c r="I41" s="82">
        <f>(H41/H39)*1000</f>
        <v>839.21724878489886</v>
      </c>
      <c r="J41" s="42"/>
    </row>
    <row r="42" spans="1:10" x14ac:dyDescent="0.25">
      <c r="A42" s="24" t="s">
        <v>56</v>
      </c>
      <c r="B42" s="14"/>
      <c r="C42" s="14"/>
      <c r="D42" s="92">
        <f>SUM(D44:D52)</f>
        <v>15543.210000000001</v>
      </c>
      <c r="E42" s="83">
        <f>(D42/D39)*1000</f>
        <v>440.34251232364443</v>
      </c>
      <c r="F42" s="92">
        <f>SUM(F44:F52)</f>
        <v>15213.61</v>
      </c>
      <c r="G42" s="83">
        <f>(F42/F39)*1000</f>
        <v>432.57350014216661</v>
      </c>
      <c r="H42" s="92">
        <f>SUM(H44:H52)</f>
        <v>15422.220000000001</v>
      </c>
      <c r="I42" s="83">
        <f>(H42/H39)*1000</f>
        <v>435.80366225839271</v>
      </c>
      <c r="J42" s="9"/>
    </row>
    <row r="43" spans="1:10" x14ac:dyDescent="0.25">
      <c r="A43" s="25" t="s">
        <v>57</v>
      </c>
      <c r="B43" s="14"/>
      <c r="C43" s="14"/>
      <c r="D43" s="93"/>
      <c r="E43" s="82">
        <f>(D43/D39)*1000</f>
        <v>0</v>
      </c>
      <c r="F43" s="93"/>
      <c r="G43" s="82">
        <f>(F43/F39)*1000</f>
        <v>0</v>
      </c>
      <c r="H43" s="93"/>
      <c r="I43" s="82">
        <f>(H43/H39)*1000</f>
        <v>0</v>
      </c>
      <c r="J43" s="9"/>
    </row>
    <row r="44" spans="1:10" x14ac:dyDescent="0.25">
      <c r="A44" s="25" t="s">
        <v>100</v>
      </c>
      <c r="B44" s="14"/>
      <c r="C44" s="14"/>
      <c r="D44" s="93"/>
      <c r="E44" s="84">
        <f>(D44/D39)</f>
        <v>0</v>
      </c>
      <c r="F44" s="93"/>
      <c r="G44" s="84">
        <f>(F44/F39)</f>
        <v>0</v>
      </c>
      <c r="H44" s="93"/>
      <c r="I44" s="84">
        <f>(H44/H39)</f>
        <v>0</v>
      </c>
      <c r="J44" s="9"/>
    </row>
    <row r="45" spans="1:10" x14ac:dyDescent="0.25">
      <c r="A45" s="25" t="s">
        <v>20</v>
      </c>
      <c r="B45" s="27"/>
      <c r="C45" s="14"/>
      <c r="D45" s="93">
        <v>12289.4</v>
      </c>
      <c r="E45" s="85">
        <f>(D45/D39)</f>
        <v>0.3481613689160859</v>
      </c>
      <c r="F45" s="93">
        <v>12390.5</v>
      </c>
      <c r="G45" s="85">
        <f>(F45/F39)</f>
        <v>0.35230309923230024</v>
      </c>
      <c r="H45" s="93">
        <v>12805.7</v>
      </c>
      <c r="I45" s="85">
        <f>(H45/H39)</f>
        <v>0.36186560415960217</v>
      </c>
      <c r="J45" s="9"/>
    </row>
    <row r="46" spans="1:10" x14ac:dyDescent="0.25">
      <c r="A46" s="25" t="s">
        <v>58</v>
      </c>
      <c r="B46" s="14"/>
      <c r="C46" s="14"/>
      <c r="D46" s="93">
        <v>1165.2</v>
      </c>
      <c r="E46" s="84">
        <f>(D46/D39)*1000</f>
        <v>33.010368859425469</v>
      </c>
      <c r="F46" s="93">
        <v>1109.47</v>
      </c>
      <c r="G46" s="84">
        <f>(F46/F39)*1000</f>
        <v>31.545919818026729</v>
      </c>
      <c r="H46" s="93">
        <v>1163.5</v>
      </c>
      <c r="I46" s="84">
        <f>(H46/H39)*1000</f>
        <v>32.878376850909916</v>
      </c>
      <c r="J46" s="9"/>
    </row>
    <row r="47" spans="1:10" x14ac:dyDescent="0.25">
      <c r="A47" s="25" t="s">
        <v>59</v>
      </c>
      <c r="B47" s="14"/>
      <c r="C47" s="14"/>
      <c r="D47" s="93">
        <v>648.12</v>
      </c>
      <c r="E47" s="84">
        <f>(D47/D39)*1000</f>
        <v>18.361380248172701</v>
      </c>
      <c r="F47" s="93">
        <v>608.20000000000005</v>
      </c>
      <c r="G47" s="84">
        <f>(F47/F39)*1000</f>
        <v>17.293147568950811</v>
      </c>
      <c r="H47" s="93">
        <v>606.52</v>
      </c>
      <c r="I47" s="84">
        <f>(H47/H39)*1000</f>
        <v>17.13914321238838</v>
      </c>
      <c r="J47" s="9"/>
    </row>
    <row r="48" spans="1:10" x14ac:dyDescent="0.25">
      <c r="A48" s="25" t="s">
        <v>60</v>
      </c>
      <c r="B48" s="14"/>
      <c r="C48" s="14"/>
      <c r="D48" s="93">
        <v>510</v>
      </c>
      <c r="E48" s="84">
        <f>(D48/D39)*1000</f>
        <v>14.448410674825769</v>
      </c>
      <c r="F48" s="93">
        <v>547.4</v>
      </c>
      <c r="G48" s="84">
        <f>(F48/F39)*1000</f>
        <v>15.56440147853284</v>
      </c>
      <c r="H48" s="93">
        <v>547.4</v>
      </c>
      <c r="I48" s="84">
        <f>(H48/H39)*1000</f>
        <v>15.46852040239629</v>
      </c>
      <c r="J48" s="9"/>
    </row>
    <row r="49" spans="1:10" x14ac:dyDescent="0.25">
      <c r="A49" s="25" t="s">
        <v>21</v>
      </c>
      <c r="B49" s="14"/>
      <c r="C49" s="14"/>
      <c r="D49" s="93"/>
      <c r="E49" s="84">
        <f>(D49/D39)*1000</f>
        <v>0</v>
      </c>
      <c r="F49" s="93"/>
      <c r="G49" s="84">
        <f>(F49/F39)*1000</f>
        <v>0</v>
      </c>
      <c r="H49" s="93"/>
      <c r="I49" s="84">
        <f>(H49/H39)*1000</f>
        <v>0</v>
      </c>
      <c r="J49" s="9"/>
    </row>
    <row r="50" spans="1:10" x14ac:dyDescent="0.25">
      <c r="A50" s="25" t="s">
        <v>22</v>
      </c>
      <c r="B50" s="14"/>
      <c r="C50" s="14"/>
      <c r="D50" s="93">
        <v>6.14</v>
      </c>
      <c r="E50" s="84">
        <f>(D50/D39)*1000</f>
        <v>0.17394753243809846</v>
      </c>
      <c r="F50" s="93">
        <v>5.6</v>
      </c>
      <c r="G50" s="84">
        <f>(F50/F39)*1000</f>
        <v>0.1592266135911288</v>
      </c>
      <c r="H50" s="93"/>
      <c r="I50" s="84">
        <f>(H50/H39)*1000</f>
        <v>0</v>
      </c>
      <c r="J50" s="9"/>
    </row>
    <row r="51" spans="1:10" x14ac:dyDescent="0.25">
      <c r="A51" s="25" t="s">
        <v>53</v>
      </c>
      <c r="B51" s="14"/>
      <c r="C51" s="14"/>
      <c r="D51" s="93"/>
      <c r="E51" s="84">
        <f>(D51/D39)*1000</f>
        <v>0</v>
      </c>
      <c r="F51" s="93"/>
      <c r="G51" s="84">
        <f>(F51/F39)*1000</f>
        <v>0</v>
      </c>
      <c r="H51" s="93"/>
      <c r="I51" s="84">
        <f>(H51/H39)*1000</f>
        <v>0</v>
      </c>
      <c r="J51" s="9"/>
    </row>
    <row r="52" spans="1:10" x14ac:dyDescent="0.25">
      <c r="A52" s="25" t="s">
        <v>61</v>
      </c>
      <c r="B52" s="14"/>
      <c r="C52" s="14"/>
      <c r="D52" s="93">
        <v>924.35</v>
      </c>
      <c r="E52" s="84">
        <f>(D52/D39)*1000</f>
        <v>26.187036092696474</v>
      </c>
      <c r="F52" s="93">
        <v>552.44000000000005</v>
      </c>
      <c r="G52" s="84">
        <f>(F52/F39)*1000</f>
        <v>15.707705430764857</v>
      </c>
      <c r="H52" s="93">
        <v>299.10000000000002</v>
      </c>
      <c r="I52" s="84">
        <f>(H52/H39)*1000</f>
        <v>8.4520176330959647</v>
      </c>
      <c r="J52" s="9"/>
    </row>
    <row r="53" spans="1:10" x14ac:dyDescent="0.25">
      <c r="A53" s="24" t="s">
        <v>76</v>
      </c>
      <c r="B53" s="14"/>
      <c r="C53" s="14"/>
      <c r="D53" s="92">
        <f>SUM(D54:D58)</f>
        <v>0</v>
      </c>
      <c r="E53" s="83">
        <f>(D53/D39)*1000</f>
        <v>0</v>
      </c>
      <c r="F53" s="92">
        <f>SUM(F54:F58)</f>
        <v>0</v>
      </c>
      <c r="G53" s="83">
        <f>(F53/F39)*1000</f>
        <v>0</v>
      </c>
      <c r="H53" s="92">
        <f>SUM(H54:H58)</f>
        <v>0</v>
      </c>
      <c r="I53" s="83">
        <f>(H53/H39)*1000</f>
        <v>0</v>
      </c>
      <c r="J53" s="9"/>
    </row>
    <row r="54" spans="1:10" x14ac:dyDescent="0.25">
      <c r="A54" s="25" t="s">
        <v>77</v>
      </c>
      <c r="B54" s="14"/>
      <c r="C54" s="14"/>
      <c r="D54" s="93"/>
      <c r="E54" s="88">
        <f>(D54/D39)*1000</f>
        <v>0</v>
      </c>
      <c r="F54" s="95"/>
      <c r="G54" s="88">
        <f>(F54/F39)*1000</f>
        <v>0</v>
      </c>
      <c r="H54" s="95"/>
      <c r="I54" s="88">
        <f>(H54/H39)*1000</f>
        <v>0</v>
      </c>
      <c r="J54" s="9"/>
    </row>
    <row r="55" spans="1:10" x14ac:dyDescent="0.25">
      <c r="A55" s="25" t="s">
        <v>23</v>
      </c>
      <c r="B55" s="14"/>
      <c r="C55" s="14"/>
      <c r="D55" s="93"/>
      <c r="E55" s="88">
        <f>(D55/D39)*1000</f>
        <v>0</v>
      </c>
      <c r="F55" s="95"/>
      <c r="G55" s="88">
        <f>(F55/F39)*1000</f>
        <v>0</v>
      </c>
      <c r="H55" s="95"/>
      <c r="I55" s="88">
        <f>(H55/H39)*1000</f>
        <v>0</v>
      </c>
      <c r="J55" s="9"/>
    </row>
    <row r="56" spans="1:10" x14ac:dyDescent="0.25">
      <c r="A56" s="25" t="s">
        <v>62</v>
      </c>
      <c r="B56" s="14"/>
      <c r="C56" s="14"/>
      <c r="D56" s="93"/>
      <c r="E56" s="88">
        <f>(D56/D39)*1000</f>
        <v>0</v>
      </c>
      <c r="F56" s="95"/>
      <c r="G56" s="88">
        <f>(F56/F39)*1000</f>
        <v>0</v>
      </c>
      <c r="H56" s="95"/>
      <c r="I56" s="88">
        <f>(H56/H39)*1000</f>
        <v>0</v>
      </c>
      <c r="J56" s="9"/>
    </row>
    <row r="57" spans="1:10" x14ac:dyDescent="0.25">
      <c r="A57" s="25" t="s">
        <v>78</v>
      </c>
      <c r="B57" s="14"/>
      <c r="C57" s="14"/>
      <c r="D57" s="93"/>
      <c r="E57" s="88">
        <f>(D57/D39)*1000</f>
        <v>0</v>
      </c>
      <c r="F57" s="95"/>
      <c r="G57" s="88">
        <f>(F57/F39)*1000</f>
        <v>0</v>
      </c>
      <c r="H57" s="95"/>
      <c r="I57" s="88">
        <f>(H57/H39)*1000</f>
        <v>0</v>
      </c>
      <c r="J57" s="9"/>
    </row>
    <row r="58" spans="1:10" x14ac:dyDescent="0.25">
      <c r="A58" s="25" t="s">
        <v>63</v>
      </c>
      <c r="B58" s="14"/>
      <c r="C58" s="14"/>
      <c r="D58" s="93"/>
      <c r="E58" s="88">
        <f>(D58/D39)*1000</f>
        <v>0</v>
      </c>
      <c r="F58" s="95"/>
      <c r="G58" s="88">
        <f>(F58/F39)*1000</f>
        <v>0</v>
      </c>
      <c r="H58" s="95"/>
      <c r="I58" s="88">
        <f>(H58/H39)*1000</f>
        <v>0</v>
      </c>
      <c r="J58" s="9"/>
    </row>
    <row r="59" spans="1:10" x14ac:dyDescent="0.25">
      <c r="A59" s="24" t="s">
        <v>24</v>
      </c>
      <c r="B59" s="14"/>
      <c r="C59" s="14"/>
      <c r="D59" s="92">
        <f>SUM(D60:D62)</f>
        <v>11228</v>
      </c>
      <c r="E59" s="83">
        <f>(D59/D39)*1000</f>
        <v>318.09167658224266</v>
      </c>
      <c r="F59" s="92">
        <f>SUM(F60:F62)</f>
        <v>12967</v>
      </c>
      <c r="G59" s="83">
        <f>(F59/F39)*1000</f>
        <v>368.69491043502984</v>
      </c>
      <c r="H59" s="92">
        <f>SUM(H60:H62)</f>
        <v>14276</v>
      </c>
      <c r="I59" s="83">
        <f>(H59/H39)*1000</f>
        <v>403.41358652650615</v>
      </c>
      <c r="J59" s="9"/>
    </row>
    <row r="60" spans="1:10" x14ac:dyDescent="0.25">
      <c r="A60" s="28" t="s">
        <v>25</v>
      </c>
      <c r="B60" s="14"/>
      <c r="C60" s="14"/>
      <c r="D60" s="93"/>
      <c r="E60" s="88">
        <f>(D60/D39)*1000</f>
        <v>0</v>
      </c>
      <c r="F60" s="93"/>
      <c r="G60" s="88">
        <f>(F60/F39)*1000</f>
        <v>0</v>
      </c>
      <c r="H60" s="93"/>
      <c r="I60" s="88">
        <f>(H60/H39)*1000</f>
        <v>0</v>
      </c>
      <c r="J60" s="9"/>
    </row>
    <row r="61" spans="1:10" x14ac:dyDescent="0.25">
      <c r="A61" s="28" t="s">
        <v>54</v>
      </c>
      <c r="B61" s="14"/>
      <c r="C61" s="14"/>
      <c r="D61" s="93">
        <v>11228</v>
      </c>
      <c r="E61" s="88">
        <f>(D61/D39)*1000</f>
        <v>318.09167658224266</v>
      </c>
      <c r="F61" s="93">
        <v>12967</v>
      </c>
      <c r="G61" s="88">
        <f>(F61/F39)*1000</f>
        <v>368.69491043502984</v>
      </c>
      <c r="H61" s="93">
        <v>14276</v>
      </c>
      <c r="I61" s="88">
        <f>(H61/H39)*1000</f>
        <v>403.41358652650615</v>
      </c>
      <c r="J61" s="9"/>
    </row>
    <row r="62" spans="1:10" ht="15.75" thickBot="1" x14ac:dyDescent="0.3">
      <c r="A62" s="68" t="s">
        <v>55</v>
      </c>
      <c r="B62" s="17"/>
      <c r="C62" s="17"/>
      <c r="D62" s="94"/>
      <c r="E62" s="89">
        <f>(D62/D39)*1000</f>
        <v>0</v>
      </c>
      <c r="F62" s="94"/>
      <c r="G62" s="89">
        <f>(F62/F39)*1000</f>
        <v>0</v>
      </c>
      <c r="H62" s="94"/>
      <c r="I62" s="89">
        <f>(H62/H39)*1000</f>
        <v>0</v>
      </c>
      <c r="J62" s="9"/>
    </row>
    <row r="63" spans="1:10" x14ac:dyDescent="0.25">
      <c r="A63" s="28"/>
      <c r="B63" s="14"/>
      <c r="C63" s="14"/>
      <c r="D63" s="26"/>
      <c r="E63" s="9"/>
      <c r="F63" s="9"/>
      <c r="G63" s="9"/>
      <c r="H63" s="31"/>
      <c r="I63" s="9"/>
    </row>
    <row r="64" spans="1:10" ht="15.75" thickBot="1" x14ac:dyDescent="0.3">
      <c r="A64" s="28"/>
      <c r="B64" s="14"/>
      <c r="C64" s="14"/>
      <c r="D64" s="26"/>
      <c r="E64" s="9"/>
      <c r="F64" s="9"/>
      <c r="G64" s="9"/>
      <c r="H64" s="9"/>
      <c r="I64" s="9"/>
    </row>
    <row r="65" spans="1:9" x14ac:dyDescent="0.25">
      <c r="A65" s="120" t="s">
        <v>64</v>
      </c>
      <c r="B65" s="121" t="s">
        <v>2</v>
      </c>
      <c r="C65" s="122" t="s">
        <v>3</v>
      </c>
      <c r="D65" s="29"/>
      <c r="E65" s="9"/>
      <c r="F65" s="9"/>
      <c r="G65" s="9"/>
      <c r="H65" s="9"/>
      <c r="I65" s="9"/>
    </row>
    <row r="66" spans="1:9" ht="15.75" thickBot="1" x14ac:dyDescent="0.3">
      <c r="A66" s="16" t="s">
        <v>138</v>
      </c>
      <c r="B66" s="17" t="s">
        <v>91</v>
      </c>
      <c r="C66" s="18"/>
      <c r="D66" s="48"/>
      <c r="E66" s="119" t="s">
        <v>137</v>
      </c>
      <c r="F66" s="9"/>
      <c r="G66" s="9"/>
      <c r="H66" s="9"/>
      <c r="I66" s="9"/>
    </row>
    <row r="67" spans="1:9" x14ac:dyDescent="0.25">
      <c r="A67" s="120" t="s">
        <v>65</v>
      </c>
      <c r="B67" s="121" t="s">
        <v>2</v>
      </c>
      <c r="C67" s="122" t="s">
        <v>3</v>
      </c>
      <c r="D67" s="105" t="s">
        <v>130</v>
      </c>
      <c r="E67" s="9"/>
      <c r="F67" s="9"/>
      <c r="G67" s="9"/>
      <c r="H67" s="9"/>
      <c r="I67" s="9"/>
    </row>
    <row r="68" spans="1:9" x14ac:dyDescent="0.25">
      <c r="A68" s="13"/>
      <c r="B68" s="14" t="s">
        <v>96</v>
      </c>
      <c r="C68" s="15"/>
      <c r="D68" s="9"/>
      <c r="E68" s="9"/>
      <c r="F68" s="9"/>
      <c r="G68" s="9"/>
      <c r="H68" s="9"/>
      <c r="I68" s="9"/>
    </row>
    <row r="69" spans="1:9" ht="15.75" thickBot="1" x14ac:dyDescent="0.3">
      <c r="A69" s="16" t="s">
        <v>131</v>
      </c>
      <c r="B69" s="17"/>
      <c r="C69" s="18"/>
      <c r="D69" s="9"/>
      <c r="E69" s="9"/>
      <c r="F69" s="9"/>
      <c r="G69" s="9"/>
      <c r="H69" s="9"/>
      <c r="I69" s="9"/>
    </row>
    <row r="70" spans="1:9" ht="15.75" thickBot="1" x14ac:dyDescent="0.3">
      <c r="A70" s="13"/>
      <c r="B70" s="14"/>
      <c r="C70" s="14"/>
      <c r="D70" s="9"/>
      <c r="E70" s="9"/>
      <c r="F70" s="9"/>
      <c r="G70" s="9"/>
      <c r="H70" s="9"/>
      <c r="I70" s="9"/>
    </row>
    <row r="71" spans="1:9" ht="15.75" thickBot="1" x14ac:dyDescent="0.3">
      <c r="A71" s="120" t="s">
        <v>102</v>
      </c>
      <c r="B71" s="51"/>
      <c r="C71" s="51"/>
      <c r="D71" s="123"/>
      <c r="E71" s="56" t="s">
        <v>26</v>
      </c>
      <c r="F71" s="69" t="s">
        <v>72</v>
      </c>
      <c r="G71" s="9"/>
      <c r="H71" s="119"/>
      <c r="I71" s="9"/>
    </row>
    <row r="72" spans="1:9" ht="15.75" thickBot="1" x14ac:dyDescent="0.3">
      <c r="A72" s="13" t="s">
        <v>27</v>
      </c>
      <c r="B72" s="14"/>
      <c r="C72" s="14" t="s">
        <v>91</v>
      </c>
      <c r="D72" s="80">
        <f>SUM(D73:D78)</f>
        <v>0</v>
      </c>
      <c r="E72" s="55" t="e">
        <f>(F72/D72)</f>
        <v>#DIV/0!</v>
      </c>
      <c r="F72" s="109">
        <v>35298</v>
      </c>
      <c r="G72" s="9"/>
      <c r="H72" s="9"/>
      <c r="I72" s="9"/>
    </row>
    <row r="73" spans="1:9" x14ac:dyDescent="0.25">
      <c r="A73" s="13" t="s">
        <v>66</v>
      </c>
      <c r="B73" s="14"/>
      <c r="C73" s="14"/>
      <c r="D73" s="26"/>
      <c r="E73" s="55" t="e">
        <f>(G41/D72)</f>
        <v>#DIV/0!</v>
      </c>
      <c r="F73" s="52"/>
      <c r="G73" s="9"/>
      <c r="H73" s="9"/>
      <c r="I73" s="9"/>
    </row>
    <row r="74" spans="1:9" x14ac:dyDescent="0.25">
      <c r="A74" s="13" t="s">
        <v>67</v>
      </c>
      <c r="B74" s="14"/>
      <c r="C74" s="14"/>
      <c r="D74" s="26"/>
      <c r="E74" s="79" t="e">
        <f>(F72/D74)</f>
        <v>#DIV/0!</v>
      </c>
      <c r="F74" s="52"/>
      <c r="G74" s="9"/>
      <c r="H74" s="9"/>
      <c r="I74" s="9"/>
    </row>
    <row r="75" spans="1:9" x14ac:dyDescent="0.25">
      <c r="A75" s="13" t="s">
        <v>68</v>
      </c>
      <c r="B75" s="14"/>
      <c r="C75" s="14"/>
      <c r="D75" s="26"/>
      <c r="E75" s="55" t="e">
        <f>(F72/D75)</f>
        <v>#DIV/0!</v>
      </c>
      <c r="F75" s="52"/>
      <c r="G75" s="9"/>
      <c r="H75" s="9"/>
      <c r="I75" s="9"/>
    </row>
    <row r="76" spans="1:9" x14ac:dyDescent="0.25">
      <c r="A76" s="13" t="s">
        <v>70</v>
      </c>
      <c r="B76" s="14"/>
      <c r="C76" s="14"/>
      <c r="D76" s="30"/>
      <c r="E76" s="55" t="e">
        <f>(F72/D76)</f>
        <v>#DIV/0!</v>
      </c>
      <c r="F76" s="124"/>
      <c r="G76" s="9"/>
      <c r="H76" s="9"/>
      <c r="I76" s="9"/>
    </row>
    <row r="77" spans="1:9" x14ac:dyDescent="0.25">
      <c r="A77" s="13" t="s">
        <v>69</v>
      </c>
      <c r="B77" s="14"/>
      <c r="C77" s="14"/>
      <c r="D77" s="30"/>
      <c r="E77" s="55" t="e">
        <f>(F72/D77)</f>
        <v>#DIV/0!</v>
      </c>
      <c r="F77" s="125"/>
      <c r="G77" s="9"/>
      <c r="H77" s="9"/>
      <c r="I77" s="9"/>
    </row>
    <row r="78" spans="1:9" ht="15.75" thickBot="1" x14ac:dyDescent="0.3">
      <c r="A78" s="16" t="s">
        <v>88</v>
      </c>
      <c r="B78" s="17"/>
      <c r="C78" s="17"/>
      <c r="D78" s="126"/>
      <c r="E78" s="127" t="e">
        <f>(F72/D78)</f>
        <v>#DIV/0!</v>
      </c>
      <c r="F78" s="35"/>
      <c r="G78" s="9"/>
      <c r="H78" s="9"/>
      <c r="I78" s="9"/>
    </row>
    <row r="79" spans="1:9" ht="15.75" thickBot="1" x14ac:dyDescent="0.3">
      <c r="A79" s="13"/>
      <c r="B79" s="14"/>
      <c r="C79" s="14"/>
      <c r="D79" s="49"/>
      <c r="E79" s="30"/>
      <c r="F79" s="9"/>
      <c r="G79" s="9"/>
      <c r="H79" s="9"/>
      <c r="I79" s="9"/>
    </row>
    <row r="80" spans="1:9" ht="15.75" thickBot="1" x14ac:dyDescent="0.3">
      <c r="A80" s="128" t="s">
        <v>119</v>
      </c>
      <c r="B80" s="129"/>
      <c r="C80" s="130" t="s">
        <v>91</v>
      </c>
      <c r="D80" s="49"/>
      <c r="E80" s="30"/>
      <c r="F80" s="9"/>
      <c r="G80" s="9"/>
      <c r="H80" s="9"/>
      <c r="I80" s="9"/>
    </row>
    <row r="81" spans="1:9" ht="15.75" thickBot="1" x14ac:dyDescent="0.3">
      <c r="A81" s="133" t="s">
        <v>120</v>
      </c>
      <c r="B81" s="134"/>
      <c r="C81" s="78" t="s">
        <v>91</v>
      </c>
      <c r="D81" s="30"/>
      <c r="E81" s="9"/>
      <c r="F81" s="9"/>
      <c r="G81" s="9"/>
      <c r="H81" s="9"/>
      <c r="I81" s="9"/>
    </row>
    <row r="82" spans="1:9" ht="15.75" thickBot="1" x14ac:dyDescent="0.3">
      <c r="A82" s="33" t="s">
        <v>121</v>
      </c>
      <c r="B82" s="131"/>
      <c r="C82" s="132" t="s">
        <v>91</v>
      </c>
      <c r="D82" s="9"/>
      <c r="E82" s="9"/>
      <c r="F82" s="9"/>
      <c r="G82" s="9"/>
      <c r="H82" s="9"/>
      <c r="I82" s="9"/>
    </row>
    <row r="83" spans="1:9" ht="15.75" thickBot="1" x14ac:dyDescent="0.3">
      <c r="A83" s="13"/>
      <c r="B83" s="14"/>
      <c r="C83" s="14"/>
      <c r="D83" s="9"/>
      <c r="E83" s="9"/>
      <c r="F83" s="9"/>
      <c r="G83" s="9"/>
      <c r="H83" s="9"/>
      <c r="I83" s="9"/>
    </row>
    <row r="84" spans="1:9" x14ac:dyDescent="0.25">
      <c r="A84" s="120" t="s">
        <v>122</v>
      </c>
      <c r="B84" s="51" t="s">
        <v>91</v>
      </c>
      <c r="C84" s="51"/>
      <c r="D84" s="135">
        <f>(H96/D85)</f>
        <v>17649</v>
      </c>
      <c r="E84" s="145" t="s">
        <v>133</v>
      </c>
      <c r="F84" s="32"/>
      <c r="G84" s="9"/>
      <c r="H84" s="119"/>
      <c r="I84" s="9"/>
    </row>
    <row r="85" spans="1:9" ht="15.75" thickBot="1" x14ac:dyDescent="0.3">
      <c r="A85" s="13" t="s">
        <v>134</v>
      </c>
      <c r="B85" s="11"/>
      <c r="C85" s="14" t="s">
        <v>91</v>
      </c>
      <c r="D85" s="12">
        <v>2</v>
      </c>
      <c r="E85" s="9"/>
      <c r="F85" s="9"/>
      <c r="G85" s="9"/>
      <c r="H85" s="9"/>
      <c r="I85" s="9"/>
    </row>
    <row r="86" spans="1:9" ht="15.75" thickBot="1" x14ac:dyDescent="0.3">
      <c r="A86" s="133" t="s">
        <v>123</v>
      </c>
      <c r="B86" s="129"/>
      <c r="C86" s="129"/>
      <c r="D86" s="136"/>
      <c r="E86" s="61"/>
      <c r="F86" s="9"/>
      <c r="G86" s="9"/>
      <c r="H86" s="9"/>
      <c r="I86" s="9"/>
    </row>
    <row r="87" spans="1:9" ht="15.75" thickBot="1" x14ac:dyDescent="0.3">
      <c r="A87" s="24"/>
      <c r="B87" s="14"/>
      <c r="C87" s="14"/>
      <c r="D87" s="9"/>
      <c r="E87" s="9"/>
      <c r="F87" s="9"/>
      <c r="G87" s="9"/>
      <c r="H87" s="9"/>
    </row>
    <row r="88" spans="1:9" x14ac:dyDescent="0.25">
      <c r="A88" s="10" t="s">
        <v>99</v>
      </c>
      <c r="B88" s="51"/>
      <c r="C88" s="51"/>
      <c r="D88" s="3"/>
      <c r="E88" s="4"/>
      <c r="F88" s="9"/>
      <c r="G88" s="9"/>
      <c r="H88" s="46" t="s">
        <v>137</v>
      </c>
    </row>
    <row r="89" spans="1:9" x14ac:dyDescent="0.25">
      <c r="A89" s="8"/>
      <c r="B89" s="11" t="s">
        <v>2</v>
      </c>
      <c r="C89" s="11" t="s">
        <v>3</v>
      </c>
      <c r="D89" s="22" t="s">
        <v>17</v>
      </c>
      <c r="E89" s="12" t="s">
        <v>28</v>
      </c>
      <c r="F89" s="9"/>
      <c r="G89" s="9"/>
      <c r="H89" s="46"/>
    </row>
    <row r="90" spans="1:9" x14ac:dyDescent="0.25">
      <c r="A90" s="25" t="s">
        <v>29</v>
      </c>
      <c r="B90" s="14" t="s">
        <v>91</v>
      </c>
      <c r="C90" s="14"/>
      <c r="D90" s="30"/>
      <c r="E90" s="146">
        <v>0.55000000000000004</v>
      </c>
      <c r="F90" s="36"/>
      <c r="G90" s="9"/>
      <c r="H90" s="46"/>
    </row>
    <row r="91" spans="1:9" x14ac:dyDescent="0.25">
      <c r="A91" s="25" t="s">
        <v>30</v>
      </c>
      <c r="B91" s="9"/>
      <c r="C91" s="14"/>
      <c r="D91" s="32"/>
      <c r="E91" s="7"/>
      <c r="F91" s="9"/>
      <c r="G91" s="9"/>
    </row>
    <row r="92" spans="1:9" x14ac:dyDescent="0.25">
      <c r="A92" s="25" t="s">
        <v>31</v>
      </c>
      <c r="B92" s="14" t="s">
        <v>91</v>
      </c>
      <c r="C92" s="14"/>
      <c r="D92" s="30"/>
      <c r="E92" s="147">
        <v>0.45</v>
      </c>
      <c r="F92" s="36"/>
      <c r="G92" s="9"/>
    </row>
    <row r="93" spans="1:9" ht="15.75" thickBot="1" x14ac:dyDescent="0.3">
      <c r="A93" s="38" t="s">
        <v>32</v>
      </c>
      <c r="B93" s="17"/>
      <c r="C93" s="17"/>
      <c r="D93" s="39"/>
      <c r="E93" s="148"/>
      <c r="F93" s="9"/>
      <c r="G93" s="9"/>
    </row>
    <row r="94" spans="1:9" ht="15.75" thickBot="1" x14ac:dyDescent="0.3">
      <c r="A94" s="37"/>
      <c r="B94" s="14"/>
      <c r="C94" s="14"/>
      <c r="D94" s="32"/>
      <c r="E94" s="9"/>
      <c r="F94" s="9"/>
      <c r="G94" s="9"/>
    </row>
    <row r="95" spans="1:9" ht="15.75" thickBot="1" x14ac:dyDescent="0.3">
      <c r="A95" s="37"/>
      <c r="B95" s="14"/>
      <c r="C95" s="14"/>
      <c r="D95" s="32"/>
      <c r="E95" s="71">
        <v>2015</v>
      </c>
      <c r="F95" s="56"/>
      <c r="G95" s="56">
        <v>2016</v>
      </c>
      <c r="H95" s="69">
        <v>2017</v>
      </c>
      <c r="I95" s="46" t="s">
        <v>144</v>
      </c>
    </row>
    <row r="96" spans="1:9" ht="15.75" thickBot="1" x14ac:dyDescent="0.3">
      <c r="A96" s="40"/>
      <c r="D96" s="57" t="s">
        <v>33</v>
      </c>
      <c r="E96" s="60">
        <v>35388</v>
      </c>
      <c r="F96" s="58"/>
      <c r="G96" s="59">
        <v>35170</v>
      </c>
      <c r="H96" s="70">
        <v>35298</v>
      </c>
      <c r="I96" s="61"/>
    </row>
    <row r="97" spans="1:10" ht="15.75" thickBot="1" x14ac:dyDescent="0.3">
      <c r="A97" s="10" t="s">
        <v>34</v>
      </c>
      <c r="B97" s="3"/>
      <c r="C97" s="3"/>
      <c r="D97" s="62"/>
      <c r="E97" s="3"/>
      <c r="F97" s="3"/>
      <c r="G97" s="4"/>
      <c r="H97" s="2"/>
      <c r="I97" s="4"/>
    </row>
    <row r="98" spans="1:10" ht="15.75" thickBot="1" x14ac:dyDescent="0.3">
      <c r="A98" s="41"/>
      <c r="B98" s="22" t="s">
        <v>2</v>
      </c>
      <c r="C98" s="22" t="s">
        <v>3</v>
      </c>
      <c r="D98" s="65" t="s">
        <v>35</v>
      </c>
      <c r="E98" s="65" t="s">
        <v>36</v>
      </c>
      <c r="F98" s="65" t="s">
        <v>37</v>
      </c>
      <c r="G98" s="65" t="s">
        <v>38</v>
      </c>
      <c r="H98" s="65" t="s">
        <v>52</v>
      </c>
      <c r="I98" s="76" t="s">
        <v>71</v>
      </c>
    </row>
    <row r="99" spans="1:10" x14ac:dyDescent="0.25">
      <c r="A99" s="24" t="s">
        <v>39</v>
      </c>
      <c r="B99" s="14"/>
      <c r="C99" s="9"/>
      <c r="D99" s="73">
        <f>SUM(D100:D102)</f>
        <v>127100</v>
      </c>
      <c r="E99" s="73">
        <f>SUM(E100:E102)</f>
        <v>130000</v>
      </c>
      <c r="F99" s="63">
        <f>(D99/E96)</f>
        <v>3.5916129761501074</v>
      </c>
      <c r="G99" s="63">
        <f>(E99/G96)</f>
        <v>3.6963321012226329</v>
      </c>
      <c r="H99" s="63">
        <f>(I99/H96)</f>
        <v>3.6583942432999037</v>
      </c>
      <c r="I99" s="54">
        <f>SUM(I100:I102)</f>
        <v>129134</v>
      </c>
      <c r="J99" s="46"/>
    </row>
    <row r="100" spans="1:10" x14ac:dyDescent="0.25">
      <c r="A100" s="41" t="s">
        <v>40</v>
      </c>
      <c r="B100" s="14"/>
      <c r="C100" s="9"/>
      <c r="D100" s="74">
        <v>127100</v>
      </c>
      <c r="E100" s="74">
        <v>130000</v>
      </c>
      <c r="F100" s="75">
        <f>(D100/E96)</f>
        <v>3.5916129761501074</v>
      </c>
      <c r="G100" s="75">
        <f>(E100/G96)</f>
        <v>3.6963321012226329</v>
      </c>
      <c r="H100" s="66">
        <f>(I100/H96)</f>
        <v>3.6583942432999037</v>
      </c>
      <c r="I100" s="72">
        <v>129134</v>
      </c>
      <c r="J100" s="46"/>
    </row>
    <row r="101" spans="1:10" x14ac:dyDescent="0.25">
      <c r="A101" s="41" t="s">
        <v>41</v>
      </c>
      <c r="B101" s="14"/>
      <c r="C101" s="9"/>
      <c r="D101" s="74"/>
      <c r="E101" s="74"/>
      <c r="F101" s="75">
        <f>(D101/E96)</f>
        <v>0</v>
      </c>
      <c r="G101" s="75">
        <f>(E101/G96)</f>
        <v>0</v>
      </c>
      <c r="H101" s="64"/>
      <c r="I101" s="72"/>
    </row>
    <row r="102" spans="1:10" x14ac:dyDescent="0.25">
      <c r="A102" s="41" t="s">
        <v>42</v>
      </c>
      <c r="B102" s="14"/>
      <c r="C102" s="9"/>
      <c r="D102" s="74"/>
      <c r="E102" s="74"/>
      <c r="F102" s="75">
        <f>(D102/E96)</f>
        <v>0</v>
      </c>
      <c r="G102" s="75">
        <f>(E102/G96)</f>
        <v>0</v>
      </c>
      <c r="H102" s="64"/>
      <c r="I102" s="52"/>
    </row>
    <row r="103" spans="1:10" x14ac:dyDescent="0.25">
      <c r="A103" s="24" t="s">
        <v>43</v>
      </c>
      <c r="B103" s="14"/>
      <c r="C103" s="9"/>
      <c r="D103" s="73">
        <f>SUM(D104:D105)</f>
        <v>0</v>
      </c>
      <c r="E103" s="73"/>
      <c r="F103" s="63">
        <f>(D103/E96)</f>
        <v>0</v>
      </c>
      <c r="G103" s="63">
        <f>(E103/G96)</f>
        <v>0</v>
      </c>
      <c r="H103" s="63">
        <f>(I103/H96)</f>
        <v>0</v>
      </c>
      <c r="I103" s="53">
        <f>SUM(I104:I105)</f>
        <v>0</v>
      </c>
    </row>
    <row r="104" spans="1:10" x14ac:dyDescent="0.25">
      <c r="A104" s="41" t="s">
        <v>44</v>
      </c>
      <c r="B104" s="14"/>
      <c r="C104" s="9"/>
      <c r="D104" s="74"/>
      <c r="E104" s="74"/>
      <c r="F104" s="66"/>
      <c r="G104" s="64"/>
      <c r="H104" s="64"/>
      <c r="I104" s="52"/>
      <c r="J104" t="s">
        <v>145</v>
      </c>
    </row>
    <row r="105" spans="1:10" x14ac:dyDescent="0.25">
      <c r="A105" s="41" t="s">
        <v>45</v>
      </c>
      <c r="B105" s="14"/>
      <c r="C105" s="9"/>
      <c r="D105" s="74"/>
      <c r="E105" s="74"/>
      <c r="F105" s="66"/>
      <c r="G105" s="64"/>
      <c r="H105" s="64"/>
      <c r="I105" s="52"/>
    </row>
    <row r="106" spans="1:10" x14ac:dyDescent="0.25">
      <c r="A106" s="24" t="s">
        <v>46</v>
      </c>
      <c r="B106" s="14"/>
      <c r="C106" s="9"/>
      <c r="D106" s="117"/>
      <c r="E106" s="97"/>
      <c r="F106" s="97"/>
      <c r="G106" s="97"/>
      <c r="H106" s="98"/>
      <c r="I106" s="98"/>
    </row>
    <row r="107" spans="1:10" x14ac:dyDescent="0.25">
      <c r="A107" s="24" t="s">
        <v>47</v>
      </c>
      <c r="B107" s="14"/>
      <c r="C107" s="9"/>
      <c r="D107" s="97">
        <v>815809</v>
      </c>
      <c r="E107" s="97">
        <v>645764</v>
      </c>
      <c r="F107" s="97">
        <f>(D107/E96)</f>
        <v>23.053266644060134</v>
      </c>
      <c r="G107" s="97">
        <f>(E107/G96)</f>
        <v>18.361216946261017</v>
      </c>
      <c r="H107" s="98">
        <f>(I107/H96)</f>
        <v>70.148365346478556</v>
      </c>
      <c r="I107" s="98">
        <v>2476097</v>
      </c>
    </row>
    <row r="108" spans="1:10" x14ac:dyDescent="0.25">
      <c r="A108" s="24" t="s">
        <v>48</v>
      </c>
      <c r="B108" s="14"/>
      <c r="C108" s="9"/>
      <c r="D108" s="97"/>
      <c r="E108" s="97"/>
      <c r="F108" s="97"/>
      <c r="G108" s="97"/>
      <c r="H108" s="98"/>
      <c r="I108" s="98"/>
    </row>
    <row r="109" spans="1:10" x14ac:dyDescent="0.25">
      <c r="A109" s="24" t="s">
        <v>49</v>
      </c>
      <c r="B109" s="14"/>
      <c r="C109" s="9"/>
      <c r="D109" s="101"/>
      <c r="E109" s="101"/>
      <c r="F109" s="101"/>
      <c r="G109" s="101"/>
      <c r="H109" s="100"/>
      <c r="I109" s="100"/>
    </row>
    <row r="110" spans="1:10" x14ac:dyDescent="0.25">
      <c r="A110" s="24" t="s">
        <v>86</v>
      </c>
      <c r="B110" s="14"/>
      <c r="C110" s="9"/>
      <c r="D110" s="107"/>
      <c r="E110" s="107"/>
      <c r="F110" s="101"/>
      <c r="G110" s="101"/>
      <c r="H110" s="100"/>
      <c r="I110" s="108"/>
    </row>
    <row r="111" spans="1:10" ht="15.75" thickBot="1" x14ac:dyDescent="0.3">
      <c r="A111" s="33" t="s">
        <v>85</v>
      </c>
      <c r="B111" s="17"/>
      <c r="C111" s="34"/>
      <c r="D111" s="103">
        <f>(28062818+4480286)</f>
        <v>32543104</v>
      </c>
      <c r="E111" s="102">
        <f>(25480147+4288062)</f>
        <v>29768209</v>
      </c>
      <c r="F111" s="103">
        <f>(D111/E96)</f>
        <v>919.60845484344975</v>
      </c>
      <c r="G111" s="102">
        <f>(E111/G96)</f>
        <v>846.4091270969576</v>
      </c>
      <c r="H111" s="99">
        <f>(I111/H96)</f>
        <v>785.30355827525636</v>
      </c>
      <c r="I111" s="99">
        <f>(22941401+4778244)</f>
        <v>27719645</v>
      </c>
    </row>
    <row r="112" spans="1:10" ht="15.75" thickBot="1" x14ac:dyDescent="0.3">
      <c r="A112" s="22"/>
      <c r="B112" s="14"/>
      <c r="C112" s="9"/>
      <c r="D112" s="30"/>
      <c r="E112" s="44"/>
      <c r="F112" s="43"/>
      <c r="G112" s="9"/>
    </row>
    <row r="113" spans="1:6" x14ac:dyDescent="0.25">
      <c r="A113" s="137" t="s">
        <v>79</v>
      </c>
      <c r="B113" s="138" t="s">
        <v>2</v>
      </c>
      <c r="C113" s="139" t="s">
        <v>3</v>
      </c>
      <c r="D113" s="1"/>
    </row>
    <row r="114" spans="1:6" x14ac:dyDescent="0.25">
      <c r="A114" s="140" t="s">
        <v>80</v>
      </c>
      <c r="B114" s="106" t="s">
        <v>91</v>
      </c>
      <c r="C114" s="141"/>
    </row>
    <row r="115" spans="1:6" x14ac:dyDescent="0.25">
      <c r="A115" s="140" t="s">
        <v>81</v>
      </c>
      <c r="B115" s="106" t="s">
        <v>91</v>
      </c>
      <c r="C115" s="141"/>
    </row>
    <row r="116" spans="1:6" x14ac:dyDescent="0.25">
      <c r="A116" s="140" t="s">
        <v>82</v>
      </c>
      <c r="B116" s="106"/>
      <c r="C116" s="141" t="s">
        <v>91</v>
      </c>
      <c r="D116" s="46"/>
    </row>
    <row r="117" spans="1:6" x14ac:dyDescent="0.25">
      <c r="A117" s="140" t="s">
        <v>83</v>
      </c>
      <c r="B117" s="106"/>
      <c r="C117" s="141" t="s">
        <v>91</v>
      </c>
    </row>
    <row r="118" spans="1:6" ht="15.75" thickBot="1" x14ac:dyDescent="0.3">
      <c r="A118" s="142" t="s">
        <v>84</v>
      </c>
      <c r="B118" s="143" t="s">
        <v>91</v>
      </c>
      <c r="C118" s="144"/>
      <c r="D118" s="46" t="s">
        <v>140</v>
      </c>
      <c r="F118" s="46"/>
    </row>
    <row r="119" spans="1:6" x14ac:dyDescent="0.25">
      <c r="A119" s="45" t="s">
        <v>50</v>
      </c>
      <c r="D119" s="46"/>
    </row>
    <row r="120" spans="1:6" x14ac:dyDescent="0.25">
      <c r="A120" s="46" t="s">
        <v>143</v>
      </c>
    </row>
    <row r="121" spans="1:6" ht="15.75" thickBot="1" x14ac:dyDescent="0.3">
      <c r="A121" s="46" t="s">
        <v>130</v>
      </c>
    </row>
    <row r="122" spans="1:6" ht="15.75" thickBot="1" x14ac:dyDescent="0.3">
      <c r="A122" s="71" t="s">
        <v>125</v>
      </c>
      <c r="B122" s="4"/>
    </row>
    <row r="123" spans="1:6" ht="15.75" thickBot="1" x14ac:dyDescent="0.3">
      <c r="A123" s="152" t="s">
        <v>156</v>
      </c>
      <c r="B123" s="153">
        <f>(23/63)</f>
        <v>0.36507936507936506</v>
      </c>
    </row>
  </sheetData>
  <hyperlinks>
    <hyperlink ref="D67" r:id="rId1" xr:uid="{663828F7-4F29-41F3-A7E5-1D899FA9CDF2}"/>
    <hyperlink ref="E84" r:id="rId2" xr:uid="{2281D62E-013A-4A53-BE62-8E9BF7A11529}"/>
    <hyperlink ref="D18" r:id="rId3" xr:uid="{6739C7F8-E5AB-401E-A076-1C92E9F0B211}"/>
    <hyperlink ref="E66" r:id="rId4" xr:uid="{0604D4E7-8B11-4D5C-AD12-72A35CC54CD2}"/>
    <hyperlink ref="I95" r:id="rId5" xr:uid="{50307054-ED55-4CAE-97FE-E389B79434B2}"/>
    <hyperlink ref="D9" r:id="rId6" xr:uid="{E99B1AB8-FD33-48B9-BE29-5E3DF905FF1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2"/>
  <sheetViews>
    <sheetView tabSelected="1" topLeftCell="A61" workbookViewId="0">
      <selection activeCell="D121" sqref="D121"/>
    </sheetView>
  </sheetViews>
  <sheetFormatPr baseColWidth="10" defaultRowHeight="15" x14ac:dyDescent="0.25"/>
  <cols>
    <col min="1" max="1" width="91.28515625" customWidth="1"/>
    <col min="4" max="4" width="17.5703125" customWidth="1"/>
    <col min="5" max="5" width="18.140625" customWidth="1"/>
    <col min="6" max="6" width="13.7109375" customWidth="1"/>
    <col min="7" max="7" width="14.28515625" customWidth="1"/>
    <col min="8" max="8" width="13.42578125" customWidth="1"/>
    <col min="9" max="9" width="16.140625" customWidth="1"/>
  </cols>
  <sheetData>
    <row r="1" spans="1:4" ht="15.75" thickBot="1" x14ac:dyDescent="0.3"/>
    <row r="2" spans="1:4" x14ac:dyDescent="0.25">
      <c r="A2" s="2"/>
      <c r="B2" s="3"/>
      <c r="C2" s="4"/>
    </row>
    <row r="3" spans="1:4" x14ac:dyDescent="0.25">
      <c r="A3" s="5" t="s">
        <v>0</v>
      </c>
      <c r="B3" s="6" t="s">
        <v>128</v>
      </c>
      <c r="C3" s="118"/>
      <c r="D3" s="104"/>
    </row>
    <row r="4" spans="1:4" ht="15.75" thickBot="1" x14ac:dyDescent="0.3">
      <c r="A4" s="8"/>
      <c r="B4" s="9"/>
      <c r="C4" s="7"/>
    </row>
    <row r="5" spans="1:4" x14ac:dyDescent="0.25">
      <c r="A5" s="10" t="s">
        <v>1</v>
      </c>
      <c r="B5" s="3"/>
      <c r="C5" s="4"/>
    </row>
    <row r="6" spans="1:4" x14ac:dyDescent="0.25">
      <c r="A6" s="8"/>
      <c r="B6" s="11" t="s">
        <v>2</v>
      </c>
      <c r="C6" s="12" t="s">
        <v>3</v>
      </c>
      <c r="D6" s="46"/>
    </row>
    <row r="7" spans="1:4" x14ac:dyDescent="0.25">
      <c r="A7" s="13" t="s">
        <v>4</v>
      </c>
      <c r="B7" s="14"/>
      <c r="C7" s="15" t="s">
        <v>91</v>
      </c>
    </row>
    <row r="8" spans="1:4" x14ac:dyDescent="0.25">
      <c r="A8" s="13" t="s">
        <v>5</v>
      </c>
      <c r="B8" s="14"/>
      <c r="C8" s="15" t="s">
        <v>91</v>
      </c>
    </row>
    <row r="9" spans="1:4" x14ac:dyDescent="0.25">
      <c r="A9" s="13" t="s">
        <v>6</v>
      </c>
      <c r="B9" s="14"/>
      <c r="C9" s="15" t="s">
        <v>91</v>
      </c>
    </row>
    <row r="10" spans="1:4" x14ac:dyDescent="0.25">
      <c r="A10" s="13" t="s">
        <v>7</v>
      </c>
      <c r="B10" s="14"/>
      <c r="C10" s="15" t="s">
        <v>91</v>
      </c>
    </row>
    <row r="11" spans="1:4" x14ac:dyDescent="0.25">
      <c r="A11" s="13" t="s">
        <v>8</v>
      </c>
      <c r="B11" s="14"/>
      <c r="C11" s="15"/>
    </row>
    <row r="12" spans="1:4" ht="15.75" thickBot="1" x14ac:dyDescent="0.3">
      <c r="A12" s="16"/>
      <c r="B12" s="17"/>
      <c r="C12" s="18"/>
    </row>
    <row r="13" spans="1:4" ht="15.75" thickBot="1" x14ac:dyDescent="0.3">
      <c r="A13" s="19"/>
      <c r="B13" s="9"/>
      <c r="C13" s="9"/>
      <c r="D13" s="9"/>
    </row>
    <row r="14" spans="1:4" x14ac:dyDescent="0.25">
      <c r="A14" s="10" t="s">
        <v>10</v>
      </c>
      <c r="B14" s="20"/>
      <c r="C14" s="4"/>
    </row>
    <row r="15" spans="1:4" x14ac:dyDescent="0.25">
      <c r="A15" s="8"/>
      <c r="B15" s="11" t="s">
        <v>2</v>
      </c>
      <c r="C15" s="12" t="s">
        <v>3</v>
      </c>
    </row>
    <row r="16" spans="1:4" x14ac:dyDescent="0.25">
      <c r="A16" s="13" t="s">
        <v>4</v>
      </c>
      <c r="B16" s="14"/>
      <c r="C16" s="15" t="s">
        <v>91</v>
      </c>
      <c r="D16" s="1"/>
    </row>
    <row r="17" spans="1:8" x14ac:dyDescent="0.25">
      <c r="A17" s="13" t="s">
        <v>5</v>
      </c>
      <c r="B17" s="14" t="s">
        <v>91</v>
      </c>
      <c r="C17" s="15"/>
      <c r="D17" s="46" t="s">
        <v>148</v>
      </c>
    </row>
    <row r="18" spans="1:8" x14ac:dyDescent="0.25">
      <c r="A18" s="13" t="s">
        <v>6</v>
      </c>
      <c r="B18" s="14" t="s">
        <v>91</v>
      </c>
      <c r="C18" s="15"/>
      <c r="D18" s="46" t="s">
        <v>149</v>
      </c>
    </row>
    <row r="19" spans="1:8" ht="15.75" thickBot="1" x14ac:dyDescent="0.3">
      <c r="A19" s="16" t="s">
        <v>7</v>
      </c>
      <c r="B19" s="17"/>
      <c r="C19" s="18" t="s">
        <v>91</v>
      </c>
      <c r="D19" s="1"/>
      <c r="E19" s="1"/>
      <c r="F19" s="1"/>
      <c r="G19" s="1"/>
    </row>
    <row r="20" spans="1:8" x14ac:dyDescent="0.25">
      <c r="A20" s="8"/>
      <c r="B20" s="9"/>
      <c r="C20" s="7"/>
    </row>
    <row r="21" spans="1:8" ht="15.75" thickBot="1" x14ac:dyDescent="0.3">
      <c r="A21" s="8"/>
      <c r="B21" s="9"/>
      <c r="C21" s="7"/>
    </row>
    <row r="22" spans="1:8" x14ac:dyDescent="0.25">
      <c r="A22" s="10" t="s">
        <v>11</v>
      </c>
      <c r="B22" s="20"/>
      <c r="C22" s="4"/>
    </row>
    <row r="23" spans="1:8" x14ac:dyDescent="0.25">
      <c r="A23" s="8"/>
      <c r="B23" s="11" t="s">
        <v>2</v>
      </c>
      <c r="C23" s="12" t="s">
        <v>3</v>
      </c>
    </row>
    <row r="24" spans="1:8" x14ac:dyDescent="0.25">
      <c r="A24" s="13" t="s">
        <v>4</v>
      </c>
      <c r="B24" s="14"/>
      <c r="C24" s="15" t="s">
        <v>91</v>
      </c>
      <c r="D24" s="46"/>
    </row>
    <row r="25" spans="1:8" x14ac:dyDescent="0.25">
      <c r="A25" s="13" t="s">
        <v>5</v>
      </c>
      <c r="B25" s="14"/>
      <c r="C25" s="15" t="s">
        <v>91</v>
      </c>
      <c r="D25" s="46"/>
    </row>
    <row r="26" spans="1:8" x14ac:dyDescent="0.25">
      <c r="A26" s="13" t="s">
        <v>6</v>
      </c>
      <c r="B26" s="14"/>
      <c r="C26" s="15" t="s">
        <v>91</v>
      </c>
      <c r="D26" s="46"/>
    </row>
    <row r="27" spans="1:8" x14ac:dyDescent="0.25">
      <c r="A27" s="13" t="s">
        <v>7</v>
      </c>
      <c r="B27" s="14"/>
      <c r="C27" s="15" t="s">
        <v>91</v>
      </c>
    </row>
    <row r="28" spans="1:8" x14ac:dyDescent="0.25">
      <c r="A28" s="13" t="s">
        <v>8</v>
      </c>
      <c r="B28" s="14"/>
      <c r="C28" s="15" t="s">
        <v>91</v>
      </c>
      <c r="D28" s="46"/>
    </row>
    <row r="29" spans="1:8" x14ac:dyDescent="0.25">
      <c r="A29" s="13" t="s">
        <v>9</v>
      </c>
      <c r="B29" s="14"/>
      <c r="C29" s="15" t="s">
        <v>91</v>
      </c>
      <c r="D29" s="46"/>
      <c r="E29" s="9"/>
      <c r="F29" s="9"/>
      <c r="G29" s="21"/>
      <c r="H29" s="14"/>
    </row>
    <row r="30" spans="1:8" x14ac:dyDescent="0.25">
      <c r="A30" s="13" t="s">
        <v>12</v>
      </c>
      <c r="B30" s="14"/>
      <c r="C30" s="15" t="s">
        <v>91</v>
      </c>
      <c r="D30" s="46"/>
      <c r="E30" s="9"/>
      <c r="F30" s="9"/>
      <c r="G30" s="21"/>
      <c r="H30" s="14"/>
    </row>
    <row r="31" spans="1:8" x14ac:dyDescent="0.25">
      <c r="A31" s="13" t="s">
        <v>13</v>
      </c>
      <c r="B31" s="14"/>
      <c r="C31" s="15" t="s">
        <v>91</v>
      </c>
      <c r="D31" s="46"/>
    </row>
    <row r="32" spans="1:8" x14ac:dyDescent="0.25">
      <c r="A32" s="13" t="s">
        <v>14</v>
      </c>
      <c r="B32" s="14" t="s">
        <v>91</v>
      </c>
      <c r="C32" s="15"/>
      <c r="D32" s="46" t="s">
        <v>153</v>
      </c>
    </row>
    <row r="33" spans="1:9" ht="15.75" thickBot="1" x14ac:dyDescent="0.3">
      <c r="A33" s="16" t="s">
        <v>15</v>
      </c>
      <c r="B33" s="17"/>
      <c r="C33" s="18" t="s">
        <v>91</v>
      </c>
      <c r="D33" s="46"/>
      <c r="E33" s="1"/>
      <c r="F33" s="1"/>
    </row>
    <row r="34" spans="1:9" x14ac:dyDescent="0.25">
      <c r="A34" s="96"/>
      <c r="B34" s="9"/>
      <c r="C34" s="9"/>
      <c r="H34" s="14"/>
    </row>
    <row r="35" spans="1:9" ht="15.75" thickBot="1" x14ac:dyDescent="0.3">
      <c r="A35" s="114" t="s">
        <v>94</v>
      </c>
      <c r="B35" s="47"/>
      <c r="C35" s="22"/>
    </row>
    <row r="36" spans="1:9" ht="15.75" thickBot="1" x14ac:dyDescent="0.3">
      <c r="A36" s="56"/>
      <c r="B36" s="50"/>
      <c r="C36" s="3"/>
      <c r="D36" s="3"/>
      <c r="E36" s="3"/>
      <c r="F36" s="3"/>
      <c r="G36" s="23"/>
      <c r="H36" s="46" t="s">
        <v>95</v>
      </c>
    </row>
    <row r="37" spans="1:9" ht="15.75" thickBot="1" x14ac:dyDescent="0.3">
      <c r="A37" s="10" t="s">
        <v>16</v>
      </c>
      <c r="B37" s="20"/>
      <c r="C37" s="56"/>
      <c r="D37" s="67">
        <v>42736</v>
      </c>
      <c r="E37" s="4"/>
      <c r="F37" s="81">
        <v>42370</v>
      </c>
      <c r="G37" s="90"/>
      <c r="H37" s="90" t="s">
        <v>74</v>
      </c>
      <c r="I37" s="86"/>
    </row>
    <row r="38" spans="1:9" ht="15.75" thickBot="1" x14ac:dyDescent="0.3">
      <c r="A38" s="10" t="s">
        <v>146</v>
      </c>
      <c r="B38" s="20"/>
      <c r="C38" s="3"/>
      <c r="D38" s="109">
        <v>364803</v>
      </c>
      <c r="E38" s="110"/>
      <c r="F38" s="111">
        <v>362000</v>
      </c>
      <c r="G38" s="112"/>
      <c r="H38" s="113">
        <v>360611</v>
      </c>
      <c r="I38" s="87"/>
    </row>
    <row r="39" spans="1:9" ht="15.75" thickBot="1" x14ac:dyDescent="0.3">
      <c r="A39" s="8"/>
      <c r="B39" s="11" t="s">
        <v>2</v>
      </c>
      <c r="C39" s="11" t="s">
        <v>3</v>
      </c>
      <c r="D39" s="77" t="s">
        <v>17</v>
      </c>
      <c r="E39" s="78" t="s">
        <v>18</v>
      </c>
      <c r="F39" s="77" t="s">
        <v>17</v>
      </c>
      <c r="G39" s="78" t="s">
        <v>18</v>
      </c>
      <c r="H39" s="77" t="s">
        <v>51</v>
      </c>
      <c r="I39" s="86" t="s">
        <v>73</v>
      </c>
    </row>
    <row r="40" spans="1:9" x14ac:dyDescent="0.25">
      <c r="A40" s="24" t="s">
        <v>19</v>
      </c>
      <c r="B40" s="14" t="s">
        <v>96</v>
      </c>
      <c r="C40" s="14"/>
      <c r="D40" s="91">
        <f>(D41+D52+D58)</f>
        <v>145779</v>
      </c>
      <c r="E40" s="82">
        <f>(D40/D38)*1000</f>
        <v>399.61020057400845</v>
      </c>
      <c r="F40" s="91">
        <f>(F41+F52+F58)</f>
        <v>143352</v>
      </c>
      <c r="G40" s="82">
        <f>(F40/F38)*1000</f>
        <v>396</v>
      </c>
      <c r="H40" s="91">
        <f>(H41+H52+H58)</f>
        <v>142214</v>
      </c>
      <c r="I40" s="82">
        <f>(H40/H38)*1000</f>
        <v>394.36955611448349</v>
      </c>
    </row>
    <row r="41" spans="1:9" x14ac:dyDescent="0.25">
      <c r="A41" s="24" t="s">
        <v>56</v>
      </c>
      <c r="B41" s="14" t="s">
        <v>96</v>
      </c>
      <c r="C41" s="14"/>
      <c r="D41" s="92">
        <f>SUM(D43:D51)</f>
        <v>114392</v>
      </c>
      <c r="E41" s="83">
        <f>(D41/D38)*1000</f>
        <v>313.57198268654588</v>
      </c>
      <c r="F41" s="92">
        <f>SUM(F43:F51)</f>
        <v>111101</v>
      </c>
      <c r="G41" s="83">
        <f>(F41/F38)*1000</f>
        <v>306.90883977900552</v>
      </c>
      <c r="H41" s="92">
        <f>SUM(H43:H51)</f>
        <v>110591</v>
      </c>
      <c r="I41" s="83">
        <f>(H41/H38)*1000</f>
        <v>306.67672367176817</v>
      </c>
    </row>
    <row r="42" spans="1:9" x14ac:dyDescent="0.25">
      <c r="A42" s="25" t="s">
        <v>57</v>
      </c>
      <c r="B42" s="14"/>
      <c r="C42" s="14"/>
      <c r="D42" s="93"/>
      <c r="E42" s="82">
        <f>(D42/D38)*1000</f>
        <v>0</v>
      </c>
      <c r="F42" s="93"/>
      <c r="G42" s="82">
        <f>(F42/F38)*1000</f>
        <v>0</v>
      </c>
      <c r="H42" s="93"/>
      <c r="I42" s="82">
        <f>(H42/H38)*1000</f>
        <v>0</v>
      </c>
    </row>
    <row r="43" spans="1:9" x14ac:dyDescent="0.25">
      <c r="A43" s="25" t="s">
        <v>100</v>
      </c>
      <c r="B43" s="14"/>
      <c r="C43" s="14"/>
      <c r="D43" s="93">
        <v>10560</v>
      </c>
      <c r="E43" s="84">
        <f>(D43/D38)</f>
        <v>2.8947130368993677E-2</v>
      </c>
      <c r="F43" s="93">
        <v>10041</v>
      </c>
      <c r="G43" s="84">
        <f>(F43/F38)</f>
        <v>2.773756906077348E-2</v>
      </c>
      <c r="H43" s="93">
        <v>6526</v>
      </c>
      <c r="I43" s="84">
        <f>(H43/H38)</f>
        <v>1.8097063040228945E-2</v>
      </c>
    </row>
    <row r="44" spans="1:9" x14ac:dyDescent="0.25">
      <c r="A44" s="25" t="s">
        <v>20</v>
      </c>
      <c r="B44" s="27"/>
      <c r="C44" s="14"/>
      <c r="D44" s="93">
        <v>46869</v>
      </c>
      <c r="E44" s="85">
        <f>(D44/D38)</f>
        <v>0.12847756186215573</v>
      </c>
      <c r="F44" s="93">
        <v>45332</v>
      </c>
      <c r="G44" s="85">
        <f>(F44/F38)</f>
        <v>0.12522651933701656</v>
      </c>
      <c r="H44" s="93">
        <v>48586</v>
      </c>
      <c r="I44" s="85">
        <f>(H44/H38)</f>
        <v>0.13473244021951633</v>
      </c>
    </row>
    <row r="45" spans="1:9" x14ac:dyDescent="0.25">
      <c r="A45" s="25" t="s">
        <v>58</v>
      </c>
      <c r="B45" s="14"/>
      <c r="C45" s="14"/>
      <c r="D45" s="93">
        <v>23796</v>
      </c>
      <c r="E45" s="84">
        <f>(D45/D38)*1000</f>
        <v>65.229726729220971</v>
      </c>
      <c r="F45" s="93">
        <v>23493</v>
      </c>
      <c r="G45" s="84">
        <f>(F45/F38)*1000</f>
        <v>64.89779005524862</v>
      </c>
      <c r="H45" s="93">
        <v>23650</v>
      </c>
      <c r="I45" s="84">
        <f>(H45/H38)*1000</f>
        <v>65.583135289827538</v>
      </c>
    </row>
    <row r="46" spans="1:9" x14ac:dyDescent="0.25">
      <c r="A46" s="25" t="s">
        <v>59</v>
      </c>
      <c r="B46" s="14"/>
      <c r="C46" s="14"/>
      <c r="D46" s="93">
        <v>8135</v>
      </c>
      <c r="E46" s="84">
        <f>(D46/D38)*1000</f>
        <v>22.299706965129126</v>
      </c>
      <c r="F46" s="93">
        <v>7882</v>
      </c>
      <c r="G46" s="84">
        <f>(F46/F38)*1000</f>
        <v>21.773480662983427</v>
      </c>
      <c r="H46" s="93">
        <v>7740</v>
      </c>
      <c r="I46" s="84">
        <f>(H46/H38)*1000</f>
        <v>21.463571549398104</v>
      </c>
    </row>
    <row r="47" spans="1:9" x14ac:dyDescent="0.25">
      <c r="A47" s="25" t="s">
        <v>60</v>
      </c>
      <c r="B47" s="14"/>
      <c r="C47" s="14"/>
      <c r="D47" s="93">
        <v>12461</v>
      </c>
      <c r="E47" s="84">
        <f>(D47/D38)*1000</f>
        <v>34.158162076518011</v>
      </c>
      <c r="F47" s="93">
        <v>12798</v>
      </c>
      <c r="G47" s="84">
        <f>(F47/F38)*1000</f>
        <v>35.353591160220994</v>
      </c>
      <c r="H47" s="93">
        <v>13320</v>
      </c>
      <c r="I47" s="84">
        <f>(H47/H38)*1000</f>
        <v>36.937309178033949</v>
      </c>
    </row>
    <row r="48" spans="1:9" x14ac:dyDescent="0.25">
      <c r="A48" s="25" t="s">
        <v>21</v>
      </c>
      <c r="B48" s="14"/>
      <c r="C48" s="14"/>
      <c r="D48" s="93">
        <v>111</v>
      </c>
      <c r="E48" s="84">
        <f>(D48/D38)*1000</f>
        <v>0.30427381353771765</v>
      </c>
      <c r="F48" s="93">
        <v>122</v>
      </c>
      <c r="G48" s="84">
        <f>(F48/F38)*1000</f>
        <v>0.33701657458563533</v>
      </c>
      <c r="H48" s="93">
        <v>126</v>
      </c>
      <c r="I48" s="84">
        <f>(H48/H38)*1000</f>
        <v>0.34940697871113197</v>
      </c>
    </row>
    <row r="49" spans="1:9" x14ac:dyDescent="0.25">
      <c r="A49" s="25" t="s">
        <v>22</v>
      </c>
      <c r="B49" s="14"/>
      <c r="C49" s="14"/>
      <c r="D49" s="93">
        <v>4628</v>
      </c>
      <c r="E49" s="84">
        <f>(D49/D38)*1000</f>
        <v>12.686299180653668</v>
      </c>
      <c r="F49" s="93">
        <v>4127</v>
      </c>
      <c r="G49" s="84">
        <f>(F49/F38)*1000</f>
        <v>11.400552486187845</v>
      </c>
      <c r="H49" s="93">
        <v>3803</v>
      </c>
      <c r="I49" s="84">
        <f>(H49/H38)*1000</f>
        <v>10.545990000305038</v>
      </c>
    </row>
    <row r="50" spans="1:9" x14ac:dyDescent="0.25">
      <c r="A50" s="25" t="s">
        <v>53</v>
      </c>
      <c r="B50" s="14"/>
      <c r="C50" s="14"/>
      <c r="D50" s="93">
        <v>1451</v>
      </c>
      <c r="E50" s="84">
        <f>(D50/D38)*1000</f>
        <v>3.977489220209264</v>
      </c>
      <c r="F50" s="93">
        <v>916</v>
      </c>
      <c r="G50" s="84">
        <f>(F50/F38)*1000</f>
        <v>2.5303867403314917</v>
      </c>
      <c r="H50" s="93">
        <v>857</v>
      </c>
      <c r="I50" s="84">
        <f>(H50/H38)*1000</f>
        <v>2.3765220694876197</v>
      </c>
    </row>
    <row r="51" spans="1:9" x14ac:dyDescent="0.25">
      <c r="A51" s="25" t="s">
        <v>61</v>
      </c>
      <c r="B51" s="14"/>
      <c r="C51" s="14"/>
      <c r="D51" s="93">
        <v>6381</v>
      </c>
      <c r="E51" s="84">
        <f>(D51/D38)*1000</f>
        <v>17.491632470127712</v>
      </c>
      <c r="F51" s="93">
        <v>6390</v>
      </c>
      <c r="G51" s="84">
        <f>(F51/F38)*1000</f>
        <v>17.651933701657459</v>
      </c>
      <c r="H51" s="93">
        <v>5983</v>
      </c>
      <c r="I51" s="84">
        <f>(H51/H38)*1000</f>
        <v>16.591285346259543</v>
      </c>
    </row>
    <row r="52" spans="1:9" x14ac:dyDescent="0.25">
      <c r="A52" s="24" t="s">
        <v>76</v>
      </c>
      <c r="B52" s="14" t="s">
        <v>96</v>
      </c>
      <c r="C52" s="14"/>
      <c r="D52" s="92">
        <f>SUM(D53:D57)</f>
        <v>31387</v>
      </c>
      <c r="E52" s="83">
        <f>(D52/D38)*1000</f>
        <v>86.038217887462551</v>
      </c>
      <c r="F52" s="92">
        <f>SUM(F53:F57)</f>
        <v>32251</v>
      </c>
      <c r="G52" s="83">
        <f>(F52/F38)*1000</f>
        <v>89.091160220994482</v>
      </c>
      <c r="H52" s="92">
        <f>SUM(H53:H57)</f>
        <v>31623</v>
      </c>
      <c r="I52" s="83">
        <f>(H52/H38)*1000</f>
        <v>87.692832442715286</v>
      </c>
    </row>
    <row r="53" spans="1:9" x14ac:dyDescent="0.25">
      <c r="A53" s="25" t="s">
        <v>77</v>
      </c>
      <c r="B53" s="14"/>
      <c r="C53" s="14"/>
      <c r="D53" s="93"/>
      <c r="E53" s="88">
        <f>(D53/D38)*1000</f>
        <v>0</v>
      </c>
      <c r="F53" s="95"/>
      <c r="G53" s="88">
        <f>(F53/F38)*1000</f>
        <v>0</v>
      </c>
      <c r="H53" s="95"/>
      <c r="I53" s="88">
        <f>(H53/H38)*1000</f>
        <v>0</v>
      </c>
    </row>
    <row r="54" spans="1:9" x14ac:dyDescent="0.25">
      <c r="A54" s="25" t="s">
        <v>23</v>
      </c>
      <c r="B54" s="14"/>
      <c r="C54" s="14"/>
      <c r="D54" s="93"/>
      <c r="E54" s="88">
        <f>(D54/D38)*1000</f>
        <v>0</v>
      </c>
      <c r="F54" s="95"/>
      <c r="G54" s="88">
        <f>(F54/F38)*1000</f>
        <v>0</v>
      </c>
      <c r="H54" s="95"/>
      <c r="I54" s="88">
        <f>(H54/H38)*1000</f>
        <v>0</v>
      </c>
    </row>
    <row r="55" spans="1:9" x14ac:dyDescent="0.25">
      <c r="A55" s="25" t="s">
        <v>62</v>
      </c>
      <c r="B55" s="14"/>
      <c r="C55" s="14"/>
      <c r="D55" s="93">
        <v>9774</v>
      </c>
      <c r="E55" s="88">
        <f>(D55/D38)*1000</f>
        <v>26.792542824483352</v>
      </c>
      <c r="F55" s="95">
        <v>9774</v>
      </c>
      <c r="G55" s="88">
        <f>(F55/F38)*1000</f>
        <v>27</v>
      </c>
      <c r="H55" s="95">
        <v>10244</v>
      </c>
      <c r="I55" s="88">
        <f>(H55/H38)*1000</f>
        <v>28.407341983466949</v>
      </c>
    </row>
    <row r="56" spans="1:9" x14ac:dyDescent="0.25">
      <c r="A56" s="25" t="s">
        <v>78</v>
      </c>
      <c r="B56" s="14"/>
      <c r="C56" s="14"/>
      <c r="D56" s="93"/>
      <c r="E56" s="88">
        <f>(D56/D38)*1000</f>
        <v>0</v>
      </c>
      <c r="F56" s="95"/>
      <c r="G56" s="88">
        <f>(F56/F38)*1000</f>
        <v>0</v>
      </c>
      <c r="H56" s="95"/>
      <c r="I56" s="88">
        <f>(H56/H38)*1000</f>
        <v>0</v>
      </c>
    </row>
    <row r="57" spans="1:9" x14ac:dyDescent="0.25">
      <c r="A57" s="25" t="s">
        <v>63</v>
      </c>
      <c r="B57" s="14"/>
      <c r="C57" s="14"/>
      <c r="D57" s="93">
        <v>21613</v>
      </c>
      <c r="E57" s="88">
        <f>(D57/D38)*1000</f>
        <v>59.245675062979196</v>
      </c>
      <c r="F57" s="95">
        <v>22477</v>
      </c>
      <c r="G57" s="88">
        <f>(F57/F38)*1000</f>
        <v>62.091160220994475</v>
      </c>
      <c r="H57" s="95">
        <v>21379</v>
      </c>
      <c r="I57" s="88">
        <f>(H57/H38)*1000</f>
        <v>59.285490459248329</v>
      </c>
    </row>
    <row r="58" spans="1:9" x14ac:dyDescent="0.25">
      <c r="A58" s="24" t="s">
        <v>24</v>
      </c>
      <c r="B58" s="14"/>
      <c r="C58" s="14" t="s">
        <v>96</v>
      </c>
      <c r="D58" s="92">
        <f>SUM(D59:D61)</f>
        <v>0</v>
      </c>
      <c r="E58" s="83">
        <f>(D58/D38)*1000</f>
        <v>0</v>
      </c>
      <c r="F58" s="92">
        <f>SUM(F59:F61)</f>
        <v>0</v>
      </c>
      <c r="G58" s="83">
        <f>(F58/F38)*1000</f>
        <v>0</v>
      </c>
      <c r="H58" s="92">
        <f>SUM(H59:H61)</f>
        <v>0</v>
      </c>
      <c r="I58" s="83">
        <f>(H58/H38)*1000</f>
        <v>0</v>
      </c>
    </row>
    <row r="59" spans="1:9" x14ac:dyDescent="0.25">
      <c r="A59" s="28" t="s">
        <v>25</v>
      </c>
      <c r="B59" s="14"/>
      <c r="C59" s="14"/>
      <c r="D59" s="93"/>
      <c r="E59" s="88">
        <f>(D59/D38)*1000</f>
        <v>0</v>
      </c>
      <c r="F59" s="93"/>
      <c r="G59" s="88">
        <f>(F59/F38)*1000</f>
        <v>0</v>
      </c>
      <c r="H59" s="93"/>
      <c r="I59" s="88">
        <f>(H59/H38)*1000</f>
        <v>0</v>
      </c>
    </row>
    <row r="60" spans="1:9" x14ac:dyDescent="0.25">
      <c r="A60" s="28" t="s">
        <v>54</v>
      </c>
      <c r="B60" s="14"/>
      <c r="C60" s="14"/>
      <c r="D60" s="93"/>
      <c r="E60" s="88">
        <f>(D60/D38)*1000</f>
        <v>0</v>
      </c>
      <c r="F60" s="93"/>
      <c r="G60" s="88">
        <f>(F60/F38)*1000</f>
        <v>0</v>
      </c>
      <c r="H60" s="93"/>
      <c r="I60" s="88">
        <f>(H60/H38)*1000</f>
        <v>0</v>
      </c>
    </row>
    <row r="61" spans="1:9" ht="15.75" thickBot="1" x14ac:dyDescent="0.3">
      <c r="A61" s="68" t="s">
        <v>55</v>
      </c>
      <c r="B61" s="17"/>
      <c r="C61" s="17"/>
      <c r="D61" s="94"/>
      <c r="E61" s="89">
        <f>(D61/D38)*1000</f>
        <v>0</v>
      </c>
      <c r="F61" s="94"/>
      <c r="G61" s="89">
        <f>(F61/F38)*1000</f>
        <v>0</v>
      </c>
      <c r="H61" s="94"/>
      <c r="I61" s="89">
        <f>(H61/H38)*1000</f>
        <v>0</v>
      </c>
    </row>
    <row r="62" spans="1:9" x14ac:dyDescent="0.25">
      <c r="A62" s="28"/>
      <c r="B62" s="14"/>
      <c r="C62" s="14"/>
      <c r="D62" s="26"/>
      <c r="E62" s="9"/>
      <c r="F62" s="9"/>
      <c r="G62" s="9"/>
      <c r="H62" s="31"/>
      <c r="I62" s="9"/>
    </row>
    <row r="63" spans="1:9" ht="15.75" thickBot="1" x14ac:dyDescent="0.3">
      <c r="A63" s="28"/>
      <c r="B63" s="14"/>
      <c r="C63" s="14"/>
      <c r="D63" s="26"/>
      <c r="E63" s="9"/>
      <c r="F63" s="9"/>
      <c r="G63" s="9"/>
      <c r="H63" s="9"/>
      <c r="I63" s="9"/>
    </row>
    <row r="64" spans="1:9" x14ac:dyDescent="0.25">
      <c r="A64" s="120" t="s">
        <v>64</v>
      </c>
      <c r="B64" s="121" t="s">
        <v>2</v>
      </c>
      <c r="C64" s="122" t="s">
        <v>3</v>
      </c>
      <c r="D64" s="29"/>
      <c r="E64" s="9"/>
      <c r="F64" s="9"/>
      <c r="G64" s="9"/>
      <c r="H64" s="9"/>
      <c r="I64" s="9"/>
    </row>
    <row r="65" spans="1:9" ht="15.75" thickBot="1" x14ac:dyDescent="0.3">
      <c r="A65" s="16" t="s">
        <v>97</v>
      </c>
      <c r="B65" s="17" t="s">
        <v>91</v>
      </c>
      <c r="C65" s="18"/>
      <c r="D65" s="48"/>
      <c r="E65" s="9"/>
      <c r="F65" s="9"/>
      <c r="G65" s="9"/>
      <c r="H65" s="9"/>
      <c r="I65" s="9"/>
    </row>
    <row r="66" spans="1:9" x14ac:dyDescent="0.25">
      <c r="A66" s="120" t="s">
        <v>65</v>
      </c>
      <c r="B66" s="121" t="s">
        <v>2</v>
      </c>
      <c r="C66" s="122" t="s">
        <v>3</v>
      </c>
      <c r="D66" s="14"/>
      <c r="E66" s="9"/>
      <c r="F66" s="9"/>
      <c r="G66" s="9"/>
      <c r="H66" s="9"/>
      <c r="I66" s="9"/>
    </row>
    <row r="67" spans="1:9" x14ac:dyDescent="0.25">
      <c r="A67" s="13"/>
      <c r="B67" s="14"/>
      <c r="C67" s="15" t="s">
        <v>91</v>
      </c>
      <c r="D67" s="9"/>
      <c r="E67" s="9"/>
      <c r="F67" s="9"/>
      <c r="G67" s="9"/>
      <c r="H67" s="9"/>
      <c r="I67" s="9"/>
    </row>
    <row r="68" spans="1:9" ht="15.75" thickBot="1" x14ac:dyDescent="0.3">
      <c r="A68" s="16"/>
      <c r="B68" s="17"/>
      <c r="C68" s="18"/>
      <c r="D68" s="9"/>
      <c r="E68" s="9"/>
      <c r="F68" s="9"/>
      <c r="G68" s="9"/>
      <c r="H68" s="9"/>
      <c r="I68" s="9"/>
    </row>
    <row r="69" spans="1:9" ht="15.75" thickBot="1" x14ac:dyDescent="0.3">
      <c r="A69" s="13"/>
      <c r="B69" s="14"/>
      <c r="C69" s="14"/>
      <c r="D69" s="9"/>
      <c r="E69" s="9"/>
      <c r="F69" s="9"/>
      <c r="G69" s="9"/>
      <c r="H69" s="9"/>
      <c r="I69" s="9"/>
    </row>
    <row r="70" spans="1:9" ht="15.75" thickBot="1" x14ac:dyDescent="0.3">
      <c r="A70" s="120" t="s">
        <v>102</v>
      </c>
      <c r="B70" s="51"/>
      <c r="C70" s="51"/>
      <c r="D70" s="123"/>
      <c r="E70" s="56" t="s">
        <v>26</v>
      </c>
      <c r="F70" s="69" t="s">
        <v>72</v>
      </c>
      <c r="G70" s="9"/>
      <c r="H70" s="119" t="s">
        <v>101</v>
      </c>
      <c r="I70" s="9"/>
    </row>
    <row r="71" spans="1:9" ht="15.75" thickBot="1" x14ac:dyDescent="0.3">
      <c r="A71" s="13" t="s">
        <v>27</v>
      </c>
      <c r="B71" s="14" t="s">
        <v>91</v>
      </c>
      <c r="C71" s="14"/>
      <c r="D71" s="80">
        <f>SUM(D72:D77)</f>
        <v>15995</v>
      </c>
      <c r="E71" s="55">
        <f>(F71/D71)</f>
        <v>22.807314785870584</v>
      </c>
      <c r="F71" s="109">
        <v>364803</v>
      </c>
      <c r="G71" s="9"/>
      <c r="H71" s="9"/>
      <c r="I71" s="9"/>
    </row>
    <row r="72" spans="1:9" x14ac:dyDescent="0.25">
      <c r="A72" s="13" t="s">
        <v>66</v>
      </c>
      <c r="B72" s="14"/>
      <c r="C72" s="14"/>
      <c r="D72" s="26">
        <v>2346</v>
      </c>
      <c r="E72" s="55">
        <f>(G40/D71)</f>
        <v>2.4757736792747734E-2</v>
      </c>
      <c r="F72" s="52"/>
      <c r="G72" s="9"/>
      <c r="H72" s="9"/>
      <c r="I72" s="9"/>
    </row>
    <row r="73" spans="1:9" x14ac:dyDescent="0.25">
      <c r="A73" s="13" t="s">
        <v>67</v>
      </c>
      <c r="B73" s="14"/>
      <c r="C73" s="14"/>
      <c r="D73" s="26">
        <v>4008</v>
      </c>
      <c r="E73" s="79">
        <f>(F71/D73)</f>
        <v>91.018712574850298</v>
      </c>
      <c r="F73" s="52"/>
      <c r="G73" s="9"/>
      <c r="H73" s="9"/>
      <c r="I73" s="9"/>
    </row>
    <row r="74" spans="1:9" x14ac:dyDescent="0.25">
      <c r="A74" s="13" t="s">
        <v>68</v>
      </c>
      <c r="B74" s="14"/>
      <c r="C74" s="14"/>
      <c r="D74" s="26">
        <v>3112</v>
      </c>
      <c r="E74" s="55">
        <f>(F71/D74)</f>
        <v>117.22461439588689</v>
      </c>
      <c r="F74" s="52"/>
      <c r="G74" s="9"/>
      <c r="H74" s="9"/>
      <c r="I74" s="9"/>
    </row>
    <row r="75" spans="1:9" x14ac:dyDescent="0.25">
      <c r="A75" s="13" t="s">
        <v>70</v>
      </c>
      <c r="B75" s="14"/>
      <c r="C75" s="14"/>
      <c r="D75" s="30">
        <v>2500</v>
      </c>
      <c r="E75" s="55">
        <f>(F71/D75)</f>
        <v>145.9212</v>
      </c>
      <c r="F75" s="124"/>
      <c r="G75" s="9"/>
      <c r="H75" s="9"/>
      <c r="I75" s="9"/>
    </row>
    <row r="76" spans="1:9" x14ac:dyDescent="0.25">
      <c r="A76" s="13" t="s">
        <v>69</v>
      </c>
      <c r="B76" s="14"/>
      <c r="C76" s="14"/>
      <c r="D76" s="30">
        <v>4029</v>
      </c>
      <c r="E76" s="55">
        <f>(F71/D76)</f>
        <v>90.544303797468359</v>
      </c>
      <c r="F76" s="125"/>
      <c r="G76" s="9"/>
      <c r="H76" s="9"/>
      <c r="I76" s="9"/>
    </row>
    <row r="77" spans="1:9" ht="15.75" thickBot="1" x14ac:dyDescent="0.3">
      <c r="A77" s="16" t="s">
        <v>88</v>
      </c>
      <c r="B77" s="17"/>
      <c r="C77" s="17"/>
      <c r="D77" s="126"/>
      <c r="E77" s="127" t="e">
        <f>(F71/D77)</f>
        <v>#DIV/0!</v>
      </c>
      <c r="F77" s="35"/>
      <c r="G77" s="9"/>
      <c r="H77" s="9"/>
      <c r="I77" s="9"/>
    </row>
    <row r="78" spans="1:9" ht="15.75" thickBot="1" x14ac:dyDescent="0.3">
      <c r="A78" s="13"/>
      <c r="B78" s="14"/>
      <c r="C78" s="14"/>
      <c r="D78" s="49"/>
      <c r="E78" s="30"/>
      <c r="F78" s="9"/>
      <c r="G78" s="9"/>
      <c r="H78" s="9"/>
      <c r="I78" s="9"/>
    </row>
    <row r="79" spans="1:9" ht="15.75" thickBot="1" x14ac:dyDescent="0.3">
      <c r="A79" s="128" t="s">
        <v>119</v>
      </c>
      <c r="B79" s="129"/>
      <c r="C79" s="130" t="s">
        <v>91</v>
      </c>
      <c r="D79" s="49"/>
      <c r="E79" s="30"/>
      <c r="F79" s="9"/>
      <c r="G79" s="9"/>
      <c r="H79" s="9"/>
      <c r="I79" s="9"/>
    </row>
    <row r="80" spans="1:9" ht="15.75" thickBot="1" x14ac:dyDescent="0.3">
      <c r="A80" s="133" t="s">
        <v>120</v>
      </c>
      <c r="B80" s="134"/>
      <c r="C80" s="78" t="s">
        <v>91</v>
      </c>
      <c r="D80" s="30"/>
      <c r="E80" s="9"/>
      <c r="F80" s="9"/>
      <c r="G80" s="9"/>
      <c r="H80" s="9"/>
      <c r="I80" s="9"/>
    </row>
    <row r="81" spans="1:10" ht="15.75" thickBot="1" x14ac:dyDescent="0.3">
      <c r="A81" s="33" t="s">
        <v>121</v>
      </c>
      <c r="B81" s="131"/>
      <c r="C81" s="132" t="s">
        <v>91</v>
      </c>
      <c r="D81" s="9"/>
      <c r="E81" s="9"/>
      <c r="F81" s="9"/>
      <c r="G81" s="9"/>
      <c r="H81" s="9"/>
      <c r="I81" s="9"/>
    </row>
    <row r="82" spans="1:10" ht="15.75" thickBot="1" x14ac:dyDescent="0.3">
      <c r="A82" s="13"/>
      <c r="B82" s="14"/>
      <c r="C82" s="14"/>
      <c r="D82" s="9"/>
      <c r="E82" s="9"/>
      <c r="F82" s="9"/>
      <c r="G82" s="9"/>
      <c r="H82" s="9"/>
      <c r="I82" s="9"/>
    </row>
    <row r="83" spans="1:10" x14ac:dyDescent="0.25">
      <c r="A83" s="120" t="s">
        <v>122</v>
      </c>
      <c r="B83" s="51"/>
      <c r="C83" s="51"/>
      <c r="D83" s="135">
        <f>(F71/D84)</f>
        <v>60800.5</v>
      </c>
      <c r="E83" s="32"/>
      <c r="F83" s="32"/>
      <c r="G83" s="9"/>
      <c r="H83" s="119" t="s">
        <v>90</v>
      </c>
      <c r="I83" s="9"/>
    </row>
    <row r="84" spans="1:10" ht="15.75" thickBot="1" x14ac:dyDescent="0.3">
      <c r="A84" s="13" t="s">
        <v>147</v>
      </c>
      <c r="B84" s="11"/>
      <c r="C84" s="14"/>
      <c r="D84" s="12">
        <v>6</v>
      </c>
      <c r="E84" s="9"/>
      <c r="F84" s="9"/>
      <c r="G84" s="9"/>
      <c r="H84" s="9"/>
      <c r="I84" s="9"/>
    </row>
    <row r="85" spans="1:10" ht="15.75" thickBot="1" x14ac:dyDescent="0.3">
      <c r="A85" s="133" t="s">
        <v>123</v>
      </c>
      <c r="B85" s="129"/>
      <c r="C85" s="129" t="s">
        <v>91</v>
      </c>
      <c r="D85" s="136"/>
      <c r="E85" s="61"/>
      <c r="F85" s="9"/>
      <c r="G85" s="9"/>
      <c r="H85" s="9"/>
      <c r="I85" s="9"/>
    </row>
    <row r="86" spans="1:10" ht="15.75" thickBot="1" x14ac:dyDescent="0.3">
      <c r="A86" s="24"/>
      <c r="B86" s="14"/>
      <c r="C86" s="14"/>
      <c r="D86" s="9"/>
      <c r="E86" s="9"/>
      <c r="F86" s="9"/>
      <c r="G86" s="9"/>
      <c r="H86" s="9"/>
    </row>
    <row r="87" spans="1:10" x14ac:dyDescent="0.25">
      <c r="A87" s="10" t="s">
        <v>99</v>
      </c>
      <c r="B87" s="51"/>
      <c r="C87" s="51"/>
      <c r="D87" s="3"/>
      <c r="E87" s="3"/>
      <c r="F87" s="3"/>
      <c r="G87" s="4"/>
      <c r="H87" s="46" t="s">
        <v>95</v>
      </c>
    </row>
    <row r="88" spans="1:10" x14ac:dyDescent="0.25">
      <c r="A88" s="8"/>
      <c r="B88" s="11" t="s">
        <v>2</v>
      </c>
      <c r="C88" s="11" t="s">
        <v>3</v>
      </c>
      <c r="D88" s="22" t="s">
        <v>17</v>
      </c>
      <c r="E88" s="11" t="s">
        <v>28</v>
      </c>
      <c r="F88" s="9"/>
      <c r="G88" s="7"/>
      <c r="H88" s="46" t="s">
        <v>101</v>
      </c>
    </row>
    <row r="89" spans="1:10" x14ac:dyDescent="0.25">
      <c r="A89" s="25" t="s">
        <v>29</v>
      </c>
      <c r="B89" s="14" t="s">
        <v>91</v>
      </c>
      <c r="C89" s="14"/>
      <c r="D89" s="30">
        <v>72340</v>
      </c>
      <c r="E89" s="36">
        <f>(72340/145779)</f>
        <v>0.49623059562762811</v>
      </c>
      <c r="F89" s="36"/>
      <c r="G89" s="7"/>
      <c r="H89" s="46"/>
    </row>
    <row r="90" spans="1:10" x14ac:dyDescent="0.25">
      <c r="A90" s="25" t="s">
        <v>30</v>
      </c>
      <c r="B90" s="9"/>
      <c r="C90" s="14"/>
      <c r="D90" s="32"/>
      <c r="E90" s="9"/>
      <c r="F90" s="9"/>
      <c r="G90" s="7"/>
    </row>
    <row r="91" spans="1:10" x14ac:dyDescent="0.25">
      <c r="A91" s="25" t="s">
        <v>31</v>
      </c>
      <c r="B91" s="14" t="s">
        <v>91</v>
      </c>
      <c r="C91" s="14"/>
      <c r="D91" s="30">
        <v>73440</v>
      </c>
      <c r="E91" s="115">
        <v>0.504</v>
      </c>
      <c r="F91" s="36"/>
      <c r="G91" s="7"/>
    </row>
    <row r="92" spans="1:10" ht="15.75" thickBot="1" x14ac:dyDescent="0.3">
      <c r="A92" s="38" t="s">
        <v>32</v>
      </c>
      <c r="B92" s="17"/>
      <c r="C92" s="17"/>
      <c r="D92" s="39"/>
      <c r="E92" s="116"/>
      <c r="F92" s="34"/>
      <c r="G92" s="35"/>
    </row>
    <row r="93" spans="1:10" ht="15.75" thickBot="1" x14ac:dyDescent="0.3">
      <c r="A93" s="37"/>
      <c r="B93" s="14"/>
      <c r="C93" s="14"/>
      <c r="D93" s="32"/>
      <c r="E93" s="9"/>
      <c r="F93" s="9"/>
      <c r="G93" s="9"/>
    </row>
    <row r="94" spans="1:10" ht="15.75" thickBot="1" x14ac:dyDescent="0.3">
      <c r="A94" s="37"/>
      <c r="B94" s="14"/>
      <c r="C94" s="14"/>
      <c r="D94" s="32"/>
      <c r="E94" s="71">
        <v>2015</v>
      </c>
      <c r="F94" s="56"/>
      <c r="G94" s="56">
        <v>2016</v>
      </c>
      <c r="H94" s="69">
        <v>2017</v>
      </c>
    </row>
    <row r="95" spans="1:10" ht="15.75" thickBot="1" x14ac:dyDescent="0.3">
      <c r="A95" s="40"/>
      <c r="D95" s="57" t="s">
        <v>33</v>
      </c>
      <c r="E95" s="60">
        <v>18336</v>
      </c>
      <c r="F95" s="58"/>
      <c r="G95" s="59">
        <v>18338</v>
      </c>
      <c r="H95" s="70">
        <v>18591</v>
      </c>
      <c r="I95" s="61"/>
    </row>
    <row r="96" spans="1:10" ht="15.75" thickBot="1" x14ac:dyDescent="0.3">
      <c r="A96" s="10" t="s">
        <v>34</v>
      </c>
      <c r="B96" s="3"/>
      <c r="C96" s="3"/>
      <c r="D96" s="62"/>
      <c r="E96" s="3"/>
      <c r="F96" s="3"/>
      <c r="G96" s="4"/>
      <c r="H96" s="2"/>
      <c r="I96" s="4"/>
      <c r="J96" t="s">
        <v>150</v>
      </c>
    </row>
    <row r="97" spans="1:10" ht="15.75" thickBot="1" x14ac:dyDescent="0.3">
      <c r="A97" s="41"/>
      <c r="B97" s="22" t="s">
        <v>2</v>
      </c>
      <c r="C97" s="22" t="s">
        <v>3</v>
      </c>
      <c r="D97" s="65" t="s">
        <v>35</v>
      </c>
      <c r="E97" s="65" t="s">
        <v>36</v>
      </c>
      <c r="F97" s="65" t="s">
        <v>37</v>
      </c>
      <c r="G97" s="65" t="s">
        <v>38</v>
      </c>
      <c r="H97" s="65" t="s">
        <v>52</v>
      </c>
      <c r="I97" s="76" t="s">
        <v>71</v>
      </c>
    </row>
    <row r="98" spans="1:10" x14ac:dyDescent="0.25">
      <c r="A98" s="24" t="s">
        <v>39</v>
      </c>
      <c r="B98" s="14"/>
      <c r="C98" s="9"/>
      <c r="D98" s="73">
        <f>SUM(D99:D101)</f>
        <v>0</v>
      </c>
      <c r="E98" s="73">
        <f>SUM(E99:E101)</f>
        <v>0</v>
      </c>
      <c r="F98" s="63">
        <f>(D98/E95)</f>
        <v>0</v>
      </c>
      <c r="G98" s="63">
        <f>(E98/G95)</f>
        <v>0</v>
      </c>
      <c r="H98" s="63">
        <f>(I98/H95)</f>
        <v>0</v>
      </c>
      <c r="I98" s="54">
        <f>SUM(I99:I101)</f>
        <v>0</v>
      </c>
      <c r="J98" s="46" t="s">
        <v>151</v>
      </c>
    </row>
    <row r="99" spans="1:10" x14ac:dyDescent="0.25">
      <c r="A99" s="41" t="s">
        <v>40</v>
      </c>
      <c r="B99" s="14"/>
      <c r="C99" s="9"/>
      <c r="D99" s="74"/>
      <c r="E99" s="74"/>
      <c r="F99" s="75">
        <f>(D99/E95)</f>
        <v>0</v>
      </c>
      <c r="G99" s="75">
        <f>(E99/G95)</f>
        <v>0</v>
      </c>
      <c r="H99" s="64"/>
      <c r="I99" s="72"/>
    </row>
    <row r="100" spans="1:10" x14ac:dyDescent="0.25">
      <c r="A100" s="41" t="s">
        <v>41</v>
      </c>
      <c r="B100" s="14"/>
      <c r="C100" s="9"/>
      <c r="D100" s="74"/>
      <c r="E100" s="74"/>
      <c r="F100" s="75">
        <f>(D100/E95)</f>
        <v>0</v>
      </c>
      <c r="G100" s="75">
        <f>(E100/G95)</f>
        <v>0</v>
      </c>
      <c r="H100" s="64"/>
      <c r="I100" s="72"/>
    </row>
    <row r="101" spans="1:10" x14ac:dyDescent="0.25">
      <c r="A101" s="41" t="s">
        <v>42</v>
      </c>
      <c r="B101" s="14"/>
      <c r="C101" s="9"/>
      <c r="D101" s="74"/>
      <c r="E101" s="74"/>
      <c r="F101" s="75">
        <f>(D101/E95)</f>
        <v>0</v>
      </c>
      <c r="G101" s="75">
        <f>(E101/G95)</f>
        <v>0</v>
      </c>
      <c r="H101" s="64"/>
      <c r="I101" s="52"/>
    </row>
    <row r="102" spans="1:10" x14ac:dyDescent="0.25">
      <c r="A102" s="24" t="s">
        <v>43</v>
      </c>
      <c r="B102" s="14"/>
      <c r="C102" s="9"/>
      <c r="D102" s="73">
        <f>SUM(D103:D104)</f>
        <v>0</v>
      </c>
      <c r="E102" s="73"/>
      <c r="F102" s="63">
        <f>(D102/E95)</f>
        <v>0</v>
      </c>
      <c r="G102" s="63">
        <f>(E102/G95)</f>
        <v>0</v>
      </c>
      <c r="H102" s="63">
        <f>(I102/H95)</f>
        <v>0</v>
      </c>
      <c r="I102" s="53">
        <f>SUM(I103:I104)</f>
        <v>0</v>
      </c>
    </row>
    <row r="103" spans="1:10" x14ac:dyDescent="0.25">
      <c r="A103" s="41" t="s">
        <v>44</v>
      </c>
      <c r="B103" s="14"/>
      <c r="C103" s="9"/>
      <c r="D103" s="74"/>
      <c r="E103" s="74"/>
      <c r="F103" s="66"/>
      <c r="G103" s="64"/>
      <c r="H103" s="64"/>
      <c r="I103" s="52"/>
    </row>
    <row r="104" spans="1:10" x14ac:dyDescent="0.25">
      <c r="A104" s="41" t="s">
        <v>45</v>
      </c>
      <c r="B104" s="14"/>
      <c r="C104" s="9"/>
      <c r="D104" s="74"/>
      <c r="E104" s="74"/>
      <c r="F104" s="66"/>
      <c r="G104" s="64"/>
      <c r="H104" s="64"/>
      <c r="I104" s="52"/>
    </row>
    <row r="105" spans="1:10" x14ac:dyDescent="0.25">
      <c r="A105" s="24" t="s">
        <v>46</v>
      </c>
      <c r="B105" s="14"/>
      <c r="C105" s="9" t="s">
        <v>91</v>
      </c>
      <c r="D105" s="117"/>
      <c r="E105" s="97"/>
      <c r="F105" s="97"/>
      <c r="G105" s="97"/>
      <c r="H105" s="98"/>
      <c r="I105" s="98"/>
    </row>
    <row r="106" spans="1:10" x14ac:dyDescent="0.25">
      <c r="A106" s="24" t="s">
        <v>47</v>
      </c>
      <c r="B106" s="14"/>
      <c r="C106" s="9" t="s">
        <v>91</v>
      </c>
      <c r="D106" s="97"/>
      <c r="E106" s="97"/>
      <c r="F106" s="97"/>
      <c r="G106" s="97"/>
      <c r="H106" s="98"/>
      <c r="I106" s="98"/>
    </row>
    <row r="107" spans="1:10" x14ac:dyDescent="0.25">
      <c r="A107" s="24" t="s">
        <v>48</v>
      </c>
      <c r="B107" s="14"/>
      <c r="C107" s="9" t="s">
        <v>91</v>
      </c>
      <c r="D107" s="97"/>
      <c r="E107" s="97"/>
      <c r="F107" s="97"/>
      <c r="G107" s="97"/>
      <c r="H107" s="98"/>
      <c r="I107" s="98"/>
    </row>
    <row r="108" spans="1:10" x14ac:dyDescent="0.25">
      <c r="A108" s="24" t="s">
        <v>49</v>
      </c>
      <c r="B108" s="14"/>
      <c r="C108" s="149" t="s">
        <v>91</v>
      </c>
      <c r="D108" s="101"/>
      <c r="E108" s="101"/>
      <c r="F108" s="101"/>
      <c r="G108" s="101"/>
      <c r="H108" s="100"/>
      <c r="I108" s="100"/>
    </row>
    <row r="109" spans="1:10" x14ac:dyDescent="0.25">
      <c r="A109" s="24" t="s">
        <v>86</v>
      </c>
      <c r="B109" s="14"/>
      <c r="C109" s="149" t="s">
        <v>91</v>
      </c>
      <c r="D109" s="107"/>
      <c r="E109" s="107"/>
      <c r="F109" s="101"/>
      <c r="G109" s="101"/>
      <c r="H109" s="100"/>
      <c r="I109" s="108"/>
    </row>
    <row r="110" spans="1:10" ht="15.75" thickBot="1" x14ac:dyDescent="0.3">
      <c r="A110" s="33" t="s">
        <v>85</v>
      </c>
      <c r="B110" s="17"/>
      <c r="C110" s="34" t="s">
        <v>91</v>
      </c>
      <c r="D110" s="103"/>
      <c r="E110" s="102"/>
      <c r="F110" s="103">
        <f>(D110/E95)</f>
        <v>0</v>
      </c>
      <c r="G110" s="102">
        <f>(E110/G95)</f>
        <v>0</v>
      </c>
      <c r="H110" s="99">
        <f>(I110/H95)</f>
        <v>0</v>
      </c>
      <c r="I110" s="99"/>
    </row>
    <row r="111" spans="1:10" ht="15.75" thickBot="1" x14ac:dyDescent="0.3">
      <c r="A111" s="22"/>
      <c r="B111" s="14"/>
      <c r="C111" s="9"/>
      <c r="D111" s="30"/>
      <c r="E111" s="44"/>
      <c r="F111" s="43"/>
      <c r="G111" s="9"/>
    </row>
    <row r="112" spans="1:10" x14ac:dyDescent="0.25">
      <c r="A112" s="137" t="s">
        <v>79</v>
      </c>
      <c r="B112" s="138" t="s">
        <v>2</v>
      </c>
      <c r="C112" s="139" t="s">
        <v>3</v>
      </c>
      <c r="D112" s="1"/>
    </row>
    <row r="113" spans="1:6" x14ac:dyDescent="0.25">
      <c r="A113" s="140" t="s">
        <v>80</v>
      </c>
      <c r="B113" s="106"/>
      <c r="C113" s="141" t="s">
        <v>91</v>
      </c>
    </row>
    <row r="114" spans="1:6" x14ac:dyDescent="0.25">
      <c r="A114" s="140" t="s">
        <v>81</v>
      </c>
      <c r="B114" s="106" t="s">
        <v>91</v>
      </c>
      <c r="C114" s="141"/>
    </row>
    <row r="115" spans="1:6" x14ac:dyDescent="0.25">
      <c r="A115" s="140" t="s">
        <v>82</v>
      </c>
      <c r="B115" s="106" t="s">
        <v>91</v>
      </c>
      <c r="C115" s="141"/>
      <c r="D115" s="46" t="s">
        <v>153</v>
      </c>
    </row>
    <row r="116" spans="1:6" x14ac:dyDescent="0.25">
      <c r="A116" s="140" t="s">
        <v>83</v>
      </c>
      <c r="B116" s="106"/>
      <c r="C116" s="141" t="s">
        <v>91</v>
      </c>
    </row>
    <row r="117" spans="1:6" ht="15.75" thickBot="1" x14ac:dyDescent="0.3">
      <c r="A117" s="142" t="s">
        <v>84</v>
      </c>
      <c r="B117" s="143" t="s">
        <v>91</v>
      </c>
      <c r="C117" s="144"/>
      <c r="D117" s="46" t="s">
        <v>93</v>
      </c>
      <c r="F117" s="46" t="s">
        <v>104</v>
      </c>
    </row>
    <row r="118" spans="1:6" x14ac:dyDescent="0.25">
      <c r="A118" s="45" t="s">
        <v>50</v>
      </c>
      <c r="D118" s="46"/>
    </row>
    <row r="119" spans="1:6" x14ac:dyDescent="0.25">
      <c r="A119" s="46" t="s">
        <v>93</v>
      </c>
    </row>
    <row r="120" spans="1:6" ht="15.75" thickBot="1" x14ac:dyDescent="0.3">
      <c r="A120" s="46" t="s">
        <v>152</v>
      </c>
    </row>
    <row r="121" spans="1:6" ht="15.75" thickBot="1" x14ac:dyDescent="0.3">
      <c r="A121" s="71" t="s">
        <v>125</v>
      </c>
      <c r="B121" s="4"/>
    </row>
    <row r="122" spans="1:6" ht="15.75" thickBot="1" x14ac:dyDescent="0.3">
      <c r="A122" s="152" t="s">
        <v>156</v>
      </c>
      <c r="B122" s="154">
        <f>(23/63)</f>
        <v>0.36507936507936506</v>
      </c>
    </row>
  </sheetData>
  <hyperlinks>
    <hyperlink ref="H83" r:id="rId1" xr:uid="{00000000-0004-0000-0200-000000000000}"/>
    <hyperlink ref="H36" r:id="rId2" xr:uid="{00000000-0004-0000-0200-000001000000}"/>
    <hyperlink ref="H87" r:id="rId3" xr:uid="{00000000-0004-0000-0200-000002000000}"/>
    <hyperlink ref="H70" r:id="rId4" xr:uid="{00000000-0004-0000-0200-000003000000}"/>
    <hyperlink ref="H88" r:id="rId5" xr:uid="{00000000-0004-0000-0200-000004000000}"/>
    <hyperlink ref="F117" r:id="rId6" xr:uid="{00000000-0004-0000-0200-000005000000}"/>
    <hyperlink ref="D17" r:id="rId7" xr:uid="{4D505DD4-CDB8-4126-AA34-83028EBAA4F3}"/>
    <hyperlink ref="J98" r:id="rId8" xr:uid="{89AC03F8-7C7C-41FC-8259-9E1013D10A54}"/>
    <hyperlink ref="D115" r:id="rId9" xr:uid="{AFB87E35-A924-4EF8-AB82-3126EF16C20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C75E247D734042AAFB02E81AC6185C" ma:contentTypeVersion="13" ma:contentTypeDescription="Crear nuevo documento." ma:contentTypeScope="" ma:versionID="ff0cd261a83a592fef80ebcfcb4f28c0">
  <xsd:schema xmlns:xsd="http://www.w3.org/2001/XMLSchema" xmlns:xs="http://www.w3.org/2001/XMLSchema" xmlns:p="http://schemas.microsoft.com/office/2006/metadata/properties" xmlns:ns2="388868a8-bc35-43a1-be1f-aafcd1c5be2f" xmlns:ns3="35ea7e7c-f645-46e7-91d3-470368940739" targetNamespace="http://schemas.microsoft.com/office/2006/metadata/properties" ma:root="true" ma:fieldsID="bf3c3da6b390690e079e8c29173210b8" ns2:_="" ns3:_="">
    <xsd:import namespace="388868a8-bc35-43a1-be1f-aafcd1c5be2f"/>
    <xsd:import namespace="35ea7e7c-f645-46e7-91d3-4703689407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868a8-bc35-43a1-be1f-aafcd1c5b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ea7e7c-f645-46e7-91d3-4703689407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DE4E4-4D67-44C2-BBFE-93177DA644D8}"/>
</file>

<file path=customXml/itemProps2.xml><?xml version="1.0" encoding="utf-8"?>
<ds:datastoreItem xmlns:ds="http://schemas.openxmlformats.org/officeDocument/2006/customXml" ds:itemID="{75F678E2-E604-4D2F-9C49-5BBCB8CECECF}"/>
</file>

<file path=customXml/itemProps3.xml><?xml version="1.0" encoding="utf-8"?>
<ds:datastoreItem xmlns:ds="http://schemas.openxmlformats.org/officeDocument/2006/customXml" ds:itemID="{11AE4C3B-546D-4A5A-AEEB-95605BFD0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PAMPLONA</vt:lpstr>
      <vt:lpstr>TUDELA</vt:lpstr>
      <vt:lpstr>BURLADA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rodriguez</dc:creator>
  <cp:lastModifiedBy>alejandro rodriguez</cp:lastModifiedBy>
  <cp:lastPrinted>2018-09-06T10:44:46Z</cp:lastPrinted>
  <dcterms:created xsi:type="dcterms:W3CDTF">2018-08-27T15:45:23Z</dcterms:created>
  <dcterms:modified xsi:type="dcterms:W3CDTF">2019-06-29T05:39:43Z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0x01010056C75E247D734042AAFB02E81AC6185C</vt:lpwstr>
  </property>
</Properties>
</file>