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3"/>
  <workbookPr/>
  <mc:AlternateContent xmlns:mc="http://schemas.openxmlformats.org/markup-compatibility/2006">
    <mc:Choice Requires="x15">
      <x15ac:absPath xmlns:x15ac="http://schemas.microsoft.com/office/spreadsheetml/2010/11/ac" url="D:\COPIA USB\TESIS TRANSPARENCIA\TERCERA PARTE INDICADORES\CASTILLA-LA MANCHA\"/>
    </mc:Choice>
  </mc:AlternateContent>
  <xr:revisionPtr revIDLastSave="0" documentId="11_D9B3C8112FE25EBE5340B22E142755359A76354F" xr6:coauthVersionLast="45" xr6:coauthVersionMax="45" xr10:uidLastSave="{00000000-0000-0000-0000-000000000000}"/>
  <bookViews>
    <workbookView xWindow="-120" yWindow="-120" windowWidth="29040" windowHeight="15840" firstSheet="5" activeTab="5" xr2:uid="{00000000-000D-0000-FFFF-FFFF00000000}"/>
  </bookViews>
  <sheets>
    <sheet name="ALBACETE" sheetId="3" r:id="rId1"/>
    <sheet name="LA CORUÑA" sheetId="5" state="hidden" r:id="rId2"/>
    <sheet name="GUADALAJARA" sheetId="6" r:id="rId3"/>
    <sheet name="TOLEDO" sheetId="7" r:id="rId4"/>
    <sheet name="CIUDAD REAL" sheetId="9" r:id="rId5"/>
    <sheet name="CUENCA" sheetId="10" r:id="rId6"/>
  </sheets>
  <calcPr calcId="191028" calcCompleted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4" i="10" l="1"/>
  <c r="B122" i="9"/>
  <c r="B123" i="7"/>
  <c r="B121" i="6"/>
  <c r="B126" i="3"/>
  <c r="E110" i="10"/>
  <c r="G105" i="10"/>
  <c r="I110" i="10"/>
  <c r="H110" i="10"/>
  <c r="D110" i="10"/>
  <c r="H106" i="10"/>
  <c r="H105" i="10"/>
  <c r="I109" i="9"/>
  <c r="H109" i="9"/>
  <c r="E109" i="9"/>
  <c r="G109" i="9"/>
  <c r="D109" i="9"/>
  <c r="F109" i="9"/>
  <c r="H105" i="9"/>
  <c r="G105" i="9"/>
  <c r="F105" i="9"/>
  <c r="H104" i="9"/>
  <c r="G104" i="9"/>
  <c r="E88" i="9"/>
  <c r="K41" i="9"/>
  <c r="D41" i="9"/>
  <c r="E50" i="9"/>
  <c r="L49" i="9"/>
  <c r="H41" i="9"/>
  <c r="E49" i="9"/>
  <c r="E47" i="9"/>
  <c r="E46" i="9"/>
  <c r="E45" i="9"/>
  <c r="E44" i="9"/>
  <c r="E48" i="9"/>
  <c r="E43" i="9"/>
  <c r="E61" i="9"/>
  <c r="E60" i="9"/>
  <c r="E59" i="9"/>
  <c r="E58" i="9"/>
  <c r="E57" i="9"/>
  <c r="E56" i="9"/>
  <c r="E55" i="9"/>
  <c r="E54" i="9"/>
  <c r="E53" i="9"/>
  <c r="E52" i="9"/>
  <c r="E51" i="9"/>
  <c r="D70" i="9"/>
  <c r="G105" i="7"/>
  <c r="F105" i="7"/>
  <c r="E109" i="7"/>
  <c r="G109" i="7"/>
  <c r="I109" i="7"/>
  <c r="H109" i="7"/>
  <c r="D109" i="7"/>
  <c r="F109" i="7"/>
  <c r="E90" i="7"/>
  <c r="E88" i="7"/>
  <c r="E87" i="7"/>
  <c r="E91" i="7"/>
  <c r="E89" i="7"/>
  <c r="E109" i="6"/>
  <c r="G109" i="6"/>
  <c r="D109" i="6"/>
  <c r="F109" i="6"/>
  <c r="G107" i="3"/>
  <c r="H111" i="3"/>
  <c r="G111" i="3"/>
  <c r="F111" i="3"/>
  <c r="L52" i="3"/>
  <c r="L50" i="3"/>
  <c r="L49" i="3"/>
  <c r="K58" i="9"/>
  <c r="L58" i="9"/>
  <c r="H58" i="9"/>
  <c r="I58" i="9"/>
  <c r="D58" i="9"/>
  <c r="D40" i="9"/>
  <c r="E40" i="9"/>
  <c r="I52" i="9"/>
  <c r="I49" i="9"/>
  <c r="I48" i="9"/>
  <c r="L47" i="9"/>
  <c r="I47" i="9"/>
  <c r="L46" i="9"/>
  <c r="I46" i="9"/>
  <c r="L45" i="9"/>
  <c r="I45" i="9"/>
  <c r="L44" i="9"/>
  <c r="I44" i="9"/>
  <c r="L43" i="9"/>
  <c r="I43" i="9"/>
  <c r="K42" i="9"/>
  <c r="L42" i="9"/>
  <c r="I42" i="9"/>
  <c r="L41" i="9"/>
  <c r="I41" i="9"/>
  <c r="K58" i="7"/>
  <c r="L58" i="7"/>
  <c r="H58" i="7"/>
  <c r="I58" i="7"/>
  <c r="D58" i="7"/>
  <c r="E58" i="7"/>
  <c r="K52" i="7"/>
  <c r="L52" i="7"/>
  <c r="H52" i="7"/>
  <c r="I52" i="7"/>
  <c r="D52" i="7"/>
  <c r="E52" i="7"/>
  <c r="I51" i="7"/>
  <c r="E51" i="7"/>
  <c r="I50" i="7"/>
  <c r="E50" i="7"/>
  <c r="I49" i="7"/>
  <c r="E49" i="7"/>
  <c r="I48" i="7"/>
  <c r="E48" i="7"/>
  <c r="L47" i="7"/>
  <c r="I47" i="7"/>
  <c r="E47" i="7"/>
  <c r="L46" i="7"/>
  <c r="I46" i="7"/>
  <c r="E46" i="7"/>
  <c r="L45" i="7"/>
  <c r="I45" i="7"/>
  <c r="E45" i="7"/>
  <c r="L44" i="7"/>
  <c r="I44" i="7"/>
  <c r="E44" i="7"/>
  <c r="L43" i="7"/>
  <c r="I43" i="7"/>
  <c r="E43" i="7"/>
  <c r="K42" i="7"/>
  <c r="L42" i="7"/>
  <c r="I42" i="7"/>
  <c r="E42" i="7"/>
  <c r="K41" i="7"/>
  <c r="H41" i="7"/>
  <c r="H40" i="7"/>
  <c r="I40" i="7"/>
  <c r="D41" i="7"/>
  <c r="D40" i="7"/>
  <c r="E40" i="7"/>
  <c r="K59" i="6"/>
  <c r="L59" i="6"/>
  <c r="H59" i="6"/>
  <c r="I59" i="6"/>
  <c r="D59" i="6"/>
  <c r="E59" i="6"/>
  <c r="K53" i="6"/>
  <c r="L53" i="6"/>
  <c r="H53" i="6"/>
  <c r="I53" i="6"/>
  <c r="D53" i="6"/>
  <c r="E53" i="6"/>
  <c r="I52" i="6"/>
  <c r="E52" i="6"/>
  <c r="I51" i="6"/>
  <c r="E51" i="6"/>
  <c r="I50" i="6"/>
  <c r="E50" i="6"/>
  <c r="I49" i="6"/>
  <c r="E49" i="6"/>
  <c r="L48" i="6"/>
  <c r="I48" i="6"/>
  <c r="E48" i="6"/>
  <c r="L47" i="6"/>
  <c r="I47" i="6"/>
  <c r="E47" i="6"/>
  <c r="L46" i="6"/>
  <c r="I46" i="6"/>
  <c r="E46" i="6"/>
  <c r="L45" i="6"/>
  <c r="I45" i="6"/>
  <c r="E45" i="6"/>
  <c r="L44" i="6"/>
  <c r="I44" i="6"/>
  <c r="E44" i="6"/>
  <c r="K43" i="6"/>
  <c r="L43" i="6"/>
  <c r="I43" i="6"/>
  <c r="E43" i="6"/>
  <c r="K42" i="6"/>
  <c r="H42" i="6"/>
  <c r="I42" i="6"/>
  <c r="D42" i="6"/>
  <c r="L48" i="3"/>
  <c r="K59" i="3"/>
  <c r="L59" i="3"/>
  <c r="H59" i="3"/>
  <c r="I59" i="3"/>
  <c r="D59" i="3"/>
  <c r="E59" i="3"/>
  <c r="K53" i="3"/>
  <c r="L53" i="3"/>
  <c r="H53" i="3"/>
  <c r="I53" i="3"/>
  <c r="D53" i="3"/>
  <c r="E53" i="3"/>
  <c r="I52" i="3"/>
  <c r="E52" i="3"/>
  <c r="I51" i="3"/>
  <c r="E51" i="3"/>
  <c r="I50" i="3"/>
  <c r="E50" i="3"/>
  <c r="I49" i="3"/>
  <c r="E49" i="3"/>
  <c r="I48" i="3"/>
  <c r="E48" i="3"/>
  <c r="L47" i="3"/>
  <c r="I47" i="3"/>
  <c r="E47" i="3"/>
  <c r="L46" i="3"/>
  <c r="I46" i="3"/>
  <c r="E46" i="3"/>
  <c r="L45" i="3"/>
  <c r="I45" i="3"/>
  <c r="E45" i="3"/>
  <c r="L44" i="3"/>
  <c r="I44" i="3"/>
  <c r="E44" i="3"/>
  <c r="K43" i="3"/>
  <c r="L43" i="3"/>
  <c r="I43" i="3"/>
  <c r="E43" i="3"/>
  <c r="K42" i="3"/>
  <c r="L42" i="3"/>
  <c r="H42" i="3"/>
  <c r="I42" i="3"/>
  <c r="D42" i="3"/>
  <c r="I41" i="7"/>
  <c r="H40" i="9"/>
  <c r="I40" i="9"/>
  <c r="K40" i="9"/>
  <c r="L40" i="9"/>
  <c r="K40" i="7"/>
  <c r="L40" i="7"/>
  <c r="E41" i="7"/>
  <c r="L41" i="7"/>
  <c r="D41" i="6"/>
  <c r="E41" i="6"/>
  <c r="K41" i="6"/>
  <c r="L41" i="6"/>
  <c r="H41" i="6"/>
  <c r="I41" i="6"/>
  <c r="E42" i="6"/>
  <c r="L42" i="6"/>
  <c r="H41" i="3"/>
  <c r="I41" i="3"/>
  <c r="D41" i="3"/>
  <c r="E41" i="3"/>
  <c r="E42" i="3"/>
  <c r="K41" i="3"/>
  <c r="L41" i="3"/>
  <c r="G110" i="10"/>
  <c r="G106" i="10"/>
  <c r="F105" i="10"/>
  <c r="F106" i="10"/>
  <c r="F110" i="10"/>
  <c r="L49" i="10"/>
  <c r="K60" i="10"/>
  <c r="L60" i="10"/>
  <c r="L48" i="10"/>
  <c r="L47" i="10"/>
  <c r="L46" i="10"/>
  <c r="L45" i="10"/>
  <c r="I53" i="10"/>
  <c r="I52" i="10"/>
  <c r="I51" i="10"/>
  <c r="I50" i="10"/>
  <c r="I49" i="10"/>
  <c r="I48" i="10"/>
  <c r="I47" i="10"/>
  <c r="I46" i="10"/>
  <c r="I45" i="10"/>
  <c r="I44" i="10"/>
  <c r="H60" i="10"/>
  <c r="I60" i="10"/>
  <c r="H54" i="10"/>
  <c r="I54" i="10"/>
  <c r="H43" i="10"/>
  <c r="E53" i="10"/>
  <c r="E52" i="10"/>
  <c r="E51" i="10"/>
  <c r="E50" i="10"/>
  <c r="E49" i="10"/>
  <c r="E48" i="10"/>
  <c r="E47" i="10"/>
  <c r="E46" i="10"/>
  <c r="E45" i="10"/>
  <c r="E44" i="10"/>
  <c r="H104" i="10"/>
  <c r="G104" i="10"/>
  <c r="F104" i="10"/>
  <c r="H103" i="10"/>
  <c r="G103" i="10"/>
  <c r="F103" i="10"/>
  <c r="I102" i="10"/>
  <c r="H102" i="10"/>
  <c r="E102" i="10"/>
  <c r="G102" i="10"/>
  <c r="D102" i="10"/>
  <c r="F102" i="10"/>
  <c r="H101" i="10"/>
  <c r="G101" i="10"/>
  <c r="F101" i="10"/>
  <c r="H100" i="10"/>
  <c r="G100" i="10"/>
  <c r="F100" i="10"/>
  <c r="H99" i="10"/>
  <c r="G99" i="10"/>
  <c r="F99" i="10"/>
  <c r="I98" i="10"/>
  <c r="H98" i="10"/>
  <c r="E98" i="10"/>
  <c r="G98" i="10"/>
  <c r="D98" i="10"/>
  <c r="F98" i="10"/>
  <c r="E91" i="10"/>
  <c r="E89" i="10"/>
  <c r="D83" i="10"/>
  <c r="E78" i="10"/>
  <c r="E77" i="10"/>
  <c r="E76" i="10"/>
  <c r="E75" i="10"/>
  <c r="E74" i="10"/>
  <c r="E73" i="10"/>
  <c r="D72" i="10"/>
  <c r="E72" i="10"/>
  <c r="D60" i="10"/>
  <c r="E60" i="10"/>
  <c r="K54" i="10"/>
  <c r="L54" i="10"/>
  <c r="D54" i="10"/>
  <c r="E54" i="10"/>
  <c r="K44" i="10"/>
  <c r="L44" i="10"/>
  <c r="K43" i="10"/>
  <c r="L43" i="10"/>
  <c r="D43" i="10"/>
  <c r="E43" i="10"/>
  <c r="H42" i="10"/>
  <c r="I42" i="10"/>
  <c r="I43" i="10"/>
  <c r="K42" i="10"/>
  <c r="L42" i="10"/>
  <c r="D42" i="10"/>
  <c r="E42" i="10"/>
  <c r="E72" i="3"/>
  <c r="E90" i="5"/>
  <c r="E87" i="5"/>
  <c r="E52" i="5"/>
  <c r="E51" i="5"/>
  <c r="L43" i="5"/>
  <c r="M43" i="5"/>
  <c r="L53" i="5"/>
  <c r="M53" i="5"/>
  <c r="M52" i="5"/>
  <c r="M51" i="5"/>
  <c r="M48" i="5"/>
  <c r="M47" i="5"/>
  <c r="M46" i="5"/>
  <c r="M45" i="5"/>
  <c r="M44" i="5"/>
  <c r="L42" i="5"/>
  <c r="L41" i="5"/>
  <c r="M41" i="5"/>
  <c r="M42" i="5"/>
  <c r="F104" i="9"/>
  <c r="D82" i="9"/>
  <c r="H103" i="9"/>
  <c r="G103" i="9"/>
  <c r="F103" i="9"/>
  <c r="H102" i="9"/>
  <c r="G102" i="9"/>
  <c r="F102" i="9"/>
  <c r="I101" i="9"/>
  <c r="H101" i="9"/>
  <c r="D101" i="9"/>
  <c r="F101" i="9"/>
  <c r="E101" i="9"/>
  <c r="G101" i="9"/>
  <c r="H100" i="9"/>
  <c r="G100" i="9"/>
  <c r="F100" i="9"/>
  <c r="H99" i="9"/>
  <c r="G99" i="9"/>
  <c r="F99" i="9"/>
  <c r="G98" i="9"/>
  <c r="F98" i="9"/>
  <c r="I97" i="9"/>
  <c r="H97" i="9"/>
  <c r="E97" i="9"/>
  <c r="G97" i="9"/>
  <c r="D97" i="9"/>
  <c r="F97" i="9"/>
  <c r="E90" i="9"/>
  <c r="E76" i="9"/>
  <c r="E75" i="9"/>
  <c r="E74" i="9"/>
  <c r="E73" i="9"/>
  <c r="E72" i="9"/>
  <c r="E71" i="9"/>
  <c r="E70" i="9"/>
  <c r="H103" i="7"/>
  <c r="G103" i="7"/>
  <c r="F103" i="7"/>
  <c r="H102" i="7"/>
  <c r="G102" i="7"/>
  <c r="F102" i="7"/>
  <c r="I101" i="7"/>
  <c r="H101" i="7"/>
  <c r="E101" i="7"/>
  <c r="G101" i="7"/>
  <c r="D101" i="7"/>
  <c r="F101" i="7"/>
  <c r="H100" i="7"/>
  <c r="G100" i="7"/>
  <c r="F100" i="7"/>
  <c r="H99" i="7"/>
  <c r="G99" i="7"/>
  <c r="F99" i="7"/>
  <c r="G98" i="7"/>
  <c r="F98" i="7"/>
  <c r="I97" i="7"/>
  <c r="H97" i="7"/>
  <c r="E97" i="7"/>
  <c r="G97" i="7"/>
  <c r="D97" i="7"/>
  <c r="F97" i="7"/>
  <c r="D81" i="7"/>
  <c r="E76" i="7"/>
  <c r="E75" i="7"/>
  <c r="E74" i="7"/>
  <c r="E73" i="7"/>
  <c r="E72" i="7"/>
  <c r="E71" i="7"/>
  <c r="E70" i="7"/>
  <c r="H103" i="6"/>
  <c r="G103" i="6"/>
  <c r="F103" i="6"/>
  <c r="H102" i="6"/>
  <c r="G102" i="6"/>
  <c r="F102" i="6"/>
  <c r="I101" i="6"/>
  <c r="H101" i="6"/>
  <c r="E101" i="6"/>
  <c r="G101" i="6"/>
  <c r="D101" i="6"/>
  <c r="F101" i="6"/>
  <c r="H100" i="6"/>
  <c r="G100" i="6"/>
  <c r="F100" i="6"/>
  <c r="H99" i="6"/>
  <c r="G99" i="6"/>
  <c r="F99" i="6"/>
  <c r="H98" i="6"/>
  <c r="G98" i="6"/>
  <c r="F98" i="6"/>
  <c r="I97" i="6"/>
  <c r="H97" i="6"/>
  <c r="E97" i="6"/>
  <c r="G97" i="6"/>
  <c r="D97" i="6"/>
  <c r="F97" i="6"/>
  <c r="E90" i="6"/>
  <c r="E88" i="6"/>
  <c r="D82" i="6"/>
  <c r="E76" i="6"/>
  <c r="E75" i="6"/>
  <c r="E74" i="6"/>
  <c r="E73" i="6"/>
  <c r="E72" i="6"/>
  <c r="E71" i="6"/>
  <c r="D70" i="6"/>
  <c r="E70" i="6"/>
  <c r="G102" i="5"/>
  <c r="G101" i="5"/>
  <c r="F102" i="5"/>
  <c r="F101" i="5"/>
  <c r="H102" i="5"/>
  <c r="H101" i="5"/>
  <c r="H98" i="5"/>
  <c r="H99" i="5"/>
  <c r="H97" i="5"/>
  <c r="E77" i="5"/>
  <c r="E72" i="5"/>
  <c r="I53" i="5"/>
  <c r="J53" i="5"/>
  <c r="J52" i="5"/>
  <c r="J51" i="5"/>
  <c r="J45" i="5"/>
  <c r="I42" i="5"/>
  <c r="J42" i="5"/>
  <c r="I43" i="5"/>
  <c r="J43" i="5"/>
  <c r="D81" i="5"/>
  <c r="I100" i="5"/>
  <c r="H100" i="5"/>
  <c r="E100" i="5"/>
  <c r="G100" i="5"/>
  <c r="D100" i="5"/>
  <c r="F100" i="5"/>
  <c r="G99" i="5"/>
  <c r="F99" i="5"/>
  <c r="G98" i="5"/>
  <c r="F98" i="5"/>
  <c r="G97" i="5"/>
  <c r="F97" i="5"/>
  <c r="I96" i="5"/>
  <c r="H96" i="5"/>
  <c r="E96" i="5"/>
  <c r="G96" i="5"/>
  <c r="D96" i="5"/>
  <c r="F96" i="5"/>
  <c r="E89" i="5"/>
  <c r="E76" i="5"/>
  <c r="E75" i="5"/>
  <c r="E74" i="5"/>
  <c r="E73" i="5"/>
  <c r="D71" i="5"/>
  <c r="E71" i="5"/>
  <c r="D59" i="5"/>
  <c r="E59" i="5"/>
  <c r="D53" i="5"/>
  <c r="E53" i="5"/>
  <c r="J48" i="5"/>
  <c r="E48" i="5"/>
  <c r="J47" i="5"/>
  <c r="E47" i="5"/>
  <c r="J46" i="5"/>
  <c r="E46" i="5"/>
  <c r="E45" i="5"/>
  <c r="J44" i="5"/>
  <c r="E44" i="5"/>
  <c r="E43" i="5"/>
  <c r="D42" i="5"/>
  <c r="I99" i="3"/>
  <c r="H99" i="3"/>
  <c r="I103" i="3"/>
  <c r="H103" i="3"/>
  <c r="D71" i="3"/>
  <c r="E77" i="3"/>
  <c r="E90" i="3"/>
  <c r="D84" i="3"/>
  <c r="E76" i="3"/>
  <c r="E75" i="3"/>
  <c r="E74" i="3"/>
  <c r="E73" i="3"/>
  <c r="E103" i="3"/>
  <c r="G103" i="3"/>
  <c r="D103" i="3"/>
  <c r="F103" i="3"/>
  <c r="F102" i="3"/>
  <c r="G102" i="3"/>
  <c r="G101" i="3"/>
  <c r="F101" i="3"/>
  <c r="G100" i="3"/>
  <c r="F100" i="3"/>
  <c r="E99" i="3"/>
  <c r="G99" i="3"/>
  <c r="D99" i="3"/>
  <c r="F99" i="3"/>
  <c r="E92" i="3"/>
  <c r="D41" i="5"/>
  <c r="E41" i="5"/>
  <c r="E71" i="3"/>
  <c r="E42" i="5"/>
  <c r="I41" i="5"/>
  <c r="J41" i="5"/>
</calcChain>
</file>

<file path=xl/sharedStrings.xml><?xml version="1.0" encoding="utf-8"?>
<sst xmlns="http://schemas.openxmlformats.org/spreadsheetml/2006/main" count="1174" uniqueCount="271">
  <si>
    <t>AYUNTAMIENTO</t>
  </si>
  <si>
    <t>ALBACETE</t>
  </si>
  <si>
    <t>CONCEJAL DE MEDIO AMBIENTE: ROSA MARIA GONZALEZ</t>
  </si>
  <si>
    <t>INDICADORES LEGALES LEY 22/2011</t>
  </si>
  <si>
    <t>SI</t>
  </si>
  <si>
    <t>NO</t>
  </si>
  <si>
    <t>L-1</t>
  </si>
  <si>
    <t>X</t>
  </si>
  <si>
    <t>L-2</t>
  </si>
  <si>
    <t>http://www.pioneraconsultores.com/es/gestion-de-residuos-residuos-urbanos-materia-organica-y-resto-en-ciudad-datos-de-recogida-de-residuos-en-la-ciudad.zhtm?corp=medioambiente</t>
  </si>
  <si>
    <t>L-3</t>
  </si>
  <si>
    <t>L-4</t>
  </si>
  <si>
    <t>L-5</t>
  </si>
  <si>
    <t>INDICADORES LEGALES LEY 27/2006</t>
  </si>
  <si>
    <t>http://www.albacete.es/es/ayuntamiento/documentos/ordenanzas-y-reglamentos</t>
  </si>
  <si>
    <t>http://www.albacete.es/es/ayuntamiento/documentos/actas/actas-pleno</t>
  </si>
  <si>
    <t>INDICADORES LEGALES LEY 19/2013</t>
  </si>
  <si>
    <t>http://www.albacete.es/es/webs-municipales/transparencia</t>
  </si>
  <si>
    <t>SOLO HASTA 2016</t>
  </si>
  <si>
    <t>http://www.albacete.es/es/webs-municipales/transparencia/contrataciones-de-servicios/contrataciones/modificaciones-de-contratos</t>
  </si>
  <si>
    <t>http://www.albacete.es/es/webs-municipales/transparencia/contrataciones-de-servicios/contrataciones/contratos-menores/ano-2017</t>
  </si>
  <si>
    <t>http://www.albacete.es/es/webs-municipales/transparencia/contrataciones-de-servicios/convenios-encomiendas-y-subvenciones/convenios-y-encomiendas</t>
  </si>
  <si>
    <t>L-6</t>
  </si>
  <si>
    <t>http://www.albacete.es/es/webs-municipales/transparencia/coorporacion-municipal/cargos-electos-y-personal/cargos-de-confianza</t>
  </si>
  <si>
    <t>L-7</t>
  </si>
  <si>
    <t>http://www.albacete.es/es/ayuntamiento/documentos/declaracion-de-intereses-de-actividades-y-de-bienes</t>
  </si>
  <si>
    <t>L-8</t>
  </si>
  <si>
    <t>http://www.albacete.es/es/webs-municipales/transparencia/coorporacion-municipal/planificacion-y-organizacion/inventario-bienes-derechos/ano-2016</t>
  </si>
  <si>
    <t>L-9</t>
  </si>
  <si>
    <t>L-10</t>
  </si>
  <si>
    <t>x</t>
  </si>
  <si>
    <t>http://www.pioneraconsultores.com/es/agenda-local-21.zhtm?corp=medioambiente</t>
  </si>
  <si>
    <t>INDICADORES DE GESTIÓN</t>
  </si>
  <si>
    <t xml:space="preserve">INDICADORES DE ACTIVIDAD DE RECOGIDA AÑO </t>
  </si>
  <si>
    <t>TN</t>
  </si>
  <si>
    <t>KG/HAB</t>
  </si>
  <si>
    <t>CUANTIA TN</t>
  </si>
  <si>
    <t xml:space="preserve">HAB </t>
  </si>
  <si>
    <t>HAB</t>
  </si>
  <si>
    <t>AR.1 KG AL AÑO DE  RESIDUOS RECOGIDOS POR HABITANTE</t>
  </si>
  <si>
    <t>AR.1.1  RECOGIDA DOMICILIARIA: Residuos domésticos de hogares,comercios, hostelería y servicios</t>
  </si>
  <si>
    <t>AR 1.1.1 ORGANICA Y RESTO</t>
  </si>
  <si>
    <t>Orgánica</t>
  </si>
  <si>
    <t>Resto</t>
  </si>
  <si>
    <t>AR 1.1.2 PAPEL/CARTON</t>
  </si>
  <si>
    <t>AR 1.1.3 ENVASES</t>
  </si>
  <si>
    <t>AR 1.1.4 VIDRIO</t>
  </si>
  <si>
    <t>AR 1.1.5 ACEITES</t>
  </si>
  <si>
    <t>AR .1.1.6 ROPA Y TEXTIL</t>
  </si>
  <si>
    <t>AR .1.1.7 RAEE</t>
  </si>
  <si>
    <t>AR 1.1.8 OTRAS RECOGIDAS DOMICILIARIAS: Enseres, Muebles, Madera, etc.</t>
  </si>
  <si>
    <t>AR.1.2  RECOGIDA NO DOMICILIARIA</t>
  </si>
  <si>
    <t xml:space="preserve">AR 1.2.1 Limpieza viaria </t>
  </si>
  <si>
    <t>AR 1.2.2 Escombros de obras menores</t>
  </si>
  <si>
    <t>AR 1.2.3 Podas y residuos vegetales</t>
  </si>
  <si>
    <t>AR 1.2.4  Parques, jardines y playas</t>
  </si>
  <si>
    <t>AR 1.2.5: Otros: animales, vehículos abandonados,  etc.</t>
  </si>
  <si>
    <t>AR.1.3 RECOGIDAS EXTERNAS: NO DE GESTIÓN MUNICIPAL</t>
  </si>
  <si>
    <t>AR.1.3.1: RCD Residuos de contrucción y demolición</t>
  </si>
  <si>
    <t>AR.1.3.2: Industria y otros</t>
  </si>
  <si>
    <t>AR.1.3.3: EDAR: Lodos procedentesde la estación depuradora de aguas residuales</t>
  </si>
  <si>
    <t>AR.2 DATOS DE RECOGIDA DE AÑOS ANTERIORES</t>
  </si>
  <si>
    <t>2008-2018</t>
  </si>
  <si>
    <t>AR.3 PERIODICIDAD EN LA RECOGIDA</t>
  </si>
  <si>
    <t>Todos los días excepto 24 y 31 de dici.</t>
  </si>
  <si>
    <t>http://www.pioneraconsultores.com/es/gestion-de-residuos-residuos-urbanos-materia-organica-y-resto-en-ciudad-deposito%2C-frecuencia-y-horario-de-recogida-de-los-residuos-en-ciudad.zhtm?corp=medioambiente</t>
  </si>
  <si>
    <t>AR.4 Nº DE HABITANTES/POR TIPO DE CONTENEDOR DATOS DE 2018</t>
  </si>
  <si>
    <t>Nº HAB./Nº CONTENEDORES</t>
  </si>
  <si>
    <t>Nº HAB 2017</t>
  </si>
  <si>
    <t>TOTAL CONTENEDORES</t>
  </si>
  <si>
    <t>AR.4.1RESIDUOS ORGANICOS (MARRON)</t>
  </si>
  <si>
    <t>AR.4.2 PAPEL/CARTON</t>
  </si>
  <si>
    <t>AR.4.3 ENVASES</t>
  </si>
  <si>
    <t>AR.4.4VIDRIO</t>
  </si>
  <si>
    <t>AR.4.5 RESTO (GRIS)</t>
  </si>
  <si>
    <t xml:space="preserve">AR. 4.6 CONTENEDORES DE ACEITE: 56, ROPA: 28 Y PILAS: 317 </t>
  </si>
  <si>
    <t xml:space="preserve">AR.5 SE INDICA LA CAPACIDAD DE CONTENERIZACIÓN </t>
  </si>
  <si>
    <t>AR.6 SE INDICA LA GEOLOCALIZACIÓN DE LOS CONTENEDORES</t>
  </si>
  <si>
    <t>AR.7 Nº DE LAVADOS AL AÑO POR TIPO DE CONTENEDORES</t>
  </si>
  <si>
    <t>http://www.pioneraconsultores.com/es/gestion-de-residuos-residuos-urbanos-materia-organica-y-resto-en-ciudad-limpieza-de-contenedores-en-ciudad.zhtm?corp=medioambiente</t>
  </si>
  <si>
    <t>cada semana en verano y cada 15 dias en invierno</t>
  </si>
  <si>
    <t>AR.8 Nº HAB./Nº DE PUNTOS LIMPIOS</t>
  </si>
  <si>
    <t>http://www.ecoparqueladehesa.es/ecoparque.html</t>
  </si>
  <si>
    <t>NÚMERO DE PUNTOS LIMPIO FIJOS Y MÓVILES/ECOPARQUES (datos 2018)</t>
  </si>
  <si>
    <t>1f y 1 mv</t>
  </si>
  <si>
    <t>AR.9 CANTIDAD Y TIPOS DE RESIDUOS DEPOSITADOS EN LOS P.LIMPIOS</t>
  </si>
  <si>
    <t>información muy completa desde 2013 al 2017 por tipo de residuo y nº de usuarios</t>
  </si>
  <si>
    <t>INDICADORES DE ACTIVIDAD DE TRATAMIENTO 2017</t>
  </si>
  <si>
    <t>%</t>
  </si>
  <si>
    <t>AT-1: TN DE RESIDUOS RECICLADOS/TOTAL RESIDUOS RECOGIDOS</t>
  </si>
  <si>
    <t>AT-2: TN DE RESIDUOS INCINERADOS/TOTAL RESIDUOS RECOGIDOS</t>
  </si>
  <si>
    <t>AT-3. TN DE RESIDUOS DEPOSITADOS EN VERTEDERO/ TOTAL RESIDUOS RECOGIDOS</t>
  </si>
  <si>
    <t>AT-4. PORCENTAJE COMPOSTAJE OBTENIDO EN PLANTA: TN COMPOST/TN TOTALES DE RESIDUOS</t>
  </si>
  <si>
    <t>Nº HAB</t>
  </si>
  <si>
    <t>INDICADORES PRESUPUESTARIOS</t>
  </si>
  <si>
    <t>CUANTIA EN € 2015</t>
  </si>
  <si>
    <t>CUANTIA EN € 2016</t>
  </si>
  <si>
    <t>€/HAB 2015</t>
  </si>
  <si>
    <t>€/HAB 2016</t>
  </si>
  <si>
    <t>€/HAB 2017</t>
  </si>
  <si>
    <t>CUANTIA EN 2017</t>
  </si>
  <si>
    <t>http://www.albacete.es/es/por-temas/hacienda</t>
  </si>
  <si>
    <t>P.1 GASTO CORRIENTE Y DE CAPITAL EN RECOGIDA,GESTION Y TRATAMIENTO DE RESIDUOS POR HAB.</t>
  </si>
  <si>
    <t>P.1.1 GASTO EN RECOGIDA(PARTIDA 1621) POR HAB.</t>
  </si>
  <si>
    <t>P.1.1 GASTO EN GESTION(PARTIDA 1622) POR HAB.</t>
  </si>
  <si>
    <t>P.1.1 GASTO EN TRATAMIENTO(PARTIDA 1623) POR HAB.</t>
  </si>
  <si>
    <t>P.2. INGRESOS POR RECOGIDA Y TRATAMIENTO DE RESIDUOS (PARTIDAS 302 Y 303) POR HAB.</t>
  </si>
  <si>
    <t>P.2.1 INGRESO POR SERVICIO DE RECOGIDA (302) POR HAB.</t>
  </si>
  <si>
    <t>P.2.2 INGRESO POR SERVICIO DE TRATAMIENTO(303) POR HAB.</t>
  </si>
  <si>
    <t>P.3 INGRESOS FISCALES POR HAB.(INGRESOS TRIBUTARIOS/Nº HAB)</t>
  </si>
  <si>
    <t>P.4 SUPERAVIT O DÉFICIT POR HAB (RDO PRESUPUESTARIO AJUSTADO/Nº HAB.)</t>
  </si>
  <si>
    <t>P.5 GASTO POR HAB. (OBLIGACIONES RECONOCIDAS NETAS/Nº HAB.)</t>
  </si>
  <si>
    <t>P.6 INVERSION POR HAB. (OBLIGACIONES RECONOCIDAS NETAS CAP 6 Y 7/Nº HAB</t>
  </si>
  <si>
    <t>P.7 AUTONOMÍA FISCAL (DERECHOS RECONOCIDOS NETOS DE NATURALEZA TRIBUTARIA/TOTAL D.R.N.)</t>
  </si>
  <si>
    <t>P.8 ÍNDICE DE ENDEUDAMIENTO (PASIVO EXIGIBLE/Nº HAB.)</t>
  </si>
  <si>
    <t>INDICADOR SOBRE LA CALIDAD DE LA WEB</t>
  </si>
  <si>
    <t>C.1</t>
  </si>
  <si>
    <t>C.2</t>
  </si>
  <si>
    <t>C.3</t>
  </si>
  <si>
    <t>no link pero si se indican las empresas</t>
  </si>
  <si>
    <t>C.4</t>
  </si>
  <si>
    <t>C.5</t>
  </si>
  <si>
    <t>http://www.albaceterecicla.com/</t>
  </si>
  <si>
    <t>INDICE DE WEB VISITADAS</t>
  </si>
  <si>
    <t>http://www.albacete.es</t>
  </si>
  <si>
    <t>FECHA CONSULTA ENERO DE 2019</t>
  </si>
  <si>
    <t>VALORACIÓN</t>
  </si>
  <si>
    <t>P,8 AUTONOMIA FISCAL: D.R.N DE INGRESOS TRIBUTARIOS/D.R.N. TOTALES</t>
  </si>
  <si>
    <t>LA CORUÑA</t>
  </si>
  <si>
    <t>CONCEJAL DE M-AMBIENTE: MARIA GARCIA GOMEZ</t>
  </si>
  <si>
    <t>http://www.coruna.gal/portal/es/en-profundidad/plan-nacional-de-residuos/contenido/900109412212929652?argIdioma=es</t>
  </si>
  <si>
    <t>http://www.coruna.gal/transparencia/es/accion-de-gobierno/memorias-de-gestion?argIdioma=es</t>
  </si>
  <si>
    <t>presenta memorias hasta el año 2016</t>
  </si>
  <si>
    <t>http://www.coruna.gal/transparencia/es/organizacion-municipal/recursos-humanos/organigrama-municipal</t>
  </si>
  <si>
    <t>https://www.coruna.gal/transparencia/es/claridad-en-la-gestion/contratacion/contratos-menores</t>
  </si>
  <si>
    <t>HASTA 2016</t>
  </si>
  <si>
    <t>https://www.coruna.gal/transparencia/es/detalle/sra-d-maria-garcia-gomez/contenido/1453585971632</t>
  </si>
  <si>
    <t>http://www.coruna.gal/transparencia/es/rendicion-de-cuentas/bienes-y-derechos</t>
  </si>
  <si>
    <t>INDICADORES DE ACTIVIDAD DE RECOGIDA AÑO 2016</t>
  </si>
  <si>
    <t>desde 2002-2017</t>
  </si>
  <si>
    <t>AR.4 Nº DE HABITANTES/POR TIPO DE CONTENEDOR DATOS DE 2016</t>
  </si>
  <si>
    <t>Nº CONTENEDORES</t>
  </si>
  <si>
    <t>Nº HAB 2016</t>
  </si>
  <si>
    <t>AR.4.1RESIDUOS ORGANICOS (MARRON/VERDE)</t>
  </si>
  <si>
    <t>MATERIA INORGANICA Y ENVASES</t>
  </si>
  <si>
    <t xml:space="preserve">AR. 4.6 CONTENEDORES DE ACEITE, ROPA Y PILAS </t>
  </si>
  <si>
    <t>X (DE PILAS)</t>
  </si>
  <si>
    <t>AR.4.1 SE INDICA LA GEOLOCALIZACIÓN DE LOS CONTENEDORES</t>
  </si>
  <si>
    <t>AR.5 Nº DE LAVADOS AL AÑO POR TIPO DE CONTENEDORES</t>
  </si>
  <si>
    <t>CADA 24 DIAS DE MEDIA</t>
  </si>
  <si>
    <t>http://www.coruna.gal/medioambiente/es/sectores-ambientales/residuos/equipos-de-recogida</t>
  </si>
  <si>
    <t>AR.6 Nº HAB./Nº DE PUNTOS LIMPIOS</t>
  </si>
  <si>
    <t>AR.7 CANTIDAD Y TIPOS DE RESIDUOS DEPOSITADOS EN LOS P.LIMPIOS 2017</t>
  </si>
  <si>
    <t>INDICADORES DE ACTIVIDAD DE TRATAMIENTO 2017 (PLANTA DE NOSTIAN)</t>
  </si>
  <si>
    <t>DATOS DE LA MEMORIA 2017</t>
  </si>
  <si>
    <t>Tn tratatadas: 182413, de las que 106643 proceden de la Coruña y el resto del consorcio de As mariñas</t>
  </si>
  <si>
    <t>P.7 ÍNDICE DE ENDEUDAMIENTO (PASIVO EXIGIBLE/Nº HAB.)*</t>
  </si>
  <si>
    <t>ND</t>
  </si>
  <si>
    <t>*DATOS HASTA 2016</t>
  </si>
  <si>
    <t>P3-P-6 NO SE INCLUYEN ., POR SER DATOS DE 2011</t>
  </si>
  <si>
    <t>https://www.coruna.gal/medioambiente/gl/detalle-asset/cespa/entidad/1149055910151?argIdioma=gl</t>
  </si>
  <si>
    <t>http://www.coruna.gal/medioambiente/gl/sectores-ambientais/residuos/separacion-en-orixe#1348017144341</t>
  </si>
  <si>
    <t>http://www.coruna.gal/medioambiente/es/divulgacion-y-educacion-ambiental</t>
  </si>
  <si>
    <t>https://www.coruna.gal/portal/es?argIdioma=es#</t>
  </si>
  <si>
    <t>http://www.coruna.gal/transparencia/es/rendicion-de-cuentas/endeudamiento</t>
  </si>
  <si>
    <t>FECHA CONSULTA OCTUBRE 2018</t>
  </si>
  <si>
    <t>GUADALAJARA</t>
  </si>
  <si>
    <t>CONCEJAL DE MEDIO AMBIENTE: FRANCISCO JOSE ÚBEDA MIRA</t>
  </si>
  <si>
    <t>http://www.lineaverdeguadalajara.com/lv/enlaces_interes.asp</t>
  </si>
  <si>
    <t>DESDE AHÍ SE PINCHA EN EL ENLACE DE PORTAL DE INFORMACIÓN AMBIENTAL DE CASTILLA-LA MANCHA</t>
  </si>
  <si>
    <t>http://www.lineaverdeguadalajara.com/lv/legislacion.asp</t>
  </si>
  <si>
    <t>https://www.guadalajara.es/es/ayuntamiento/normativa/</t>
  </si>
  <si>
    <t>https://www.guadalajara.es/es/ayuntamiento/portal-de-transparencia/</t>
  </si>
  <si>
    <t>https://www.guadalajara.es/es/ayuntamiento/portal-de-transparencia/organizacion-y-personal</t>
  </si>
  <si>
    <t>https://www.guadalajara.es/es/ayuntamiento/portal-de-transparencia/contratacion-y-compras</t>
  </si>
  <si>
    <t>https://www.guadalajara.es/es/ayuntamiento/hacienda-municipal/compras/</t>
  </si>
  <si>
    <t>https://www.guadalajara.es/es/ayuntamiento/portal-de-transparencia/gobierno-y-normativa/convenios-administrativos</t>
  </si>
  <si>
    <t>https://www.guadalajara.es/recursos/doc/portal/2017/09/13/2015-retribuciones-de-los-altos-cargos-municipales.pdf</t>
  </si>
  <si>
    <t>https://www.guadalajara.es/es/ayuntamiento/gobierno/pleno-composicion-del-ayuntamiento-2015/francisco-jose-ubeda-mira/</t>
  </si>
  <si>
    <t>LOS DATOS SON DEL 2006 NO ACTUALIZADOS</t>
  </si>
  <si>
    <t>http://www.lineaverdeguadalajara.com/documentacion/agenda21/Auditoria_Guadalajara_2006.pdf</t>
  </si>
  <si>
    <t xml:space="preserve">AR.4 Nº DE HABITANTES/POR TIPO DE CONTENEDOR </t>
  </si>
  <si>
    <t xml:space="preserve">NÚMERO DE PUNTOS LIMPIO FIJOS Y MÓVILES/ECOPARQUES </t>
  </si>
  <si>
    <t>1F Y 1 MV</t>
  </si>
  <si>
    <t xml:space="preserve">INDICADORES DE ACTIVIDAD DE TRATAMIENTO </t>
  </si>
  <si>
    <t>http://www.lineaverdeguadalajara.com/lv/enlaces_interes.asp#</t>
  </si>
  <si>
    <t>https://www.guadalajara.es/es/ayuntamiento/servicios/medio-ambiente/reciclaje</t>
  </si>
  <si>
    <t>https://www.guadalajara.es/es/</t>
  </si>
  <si>
    <t>FECHA CONSULTA FEBRERO 2019</t>
  </si>
  <si>
    <t>TOLEDO</t>
  </si>
  <si>
    <t>CONCEJAL DE OBRAS, SERVICIOS PUBLICOS Y M-AMBIENTE: NOELIA DE LA CRUZ</t>
  </si>
  <si>
    <t>https://www.toledo.es/el-ayuntamiento/normativa/</t>
  </si>
  <si>
    <t>https://www.toledo.es/toledo-abierto/informacion-sobre-la-corporacion-municipal/normas-e-instituciones-municipales/actas_gobierno_local/</t>
  </si>
  <si>
    <t>http://www.toledo.es/servicios-municipales/contratacion/</t>
  </si>
  <si>
    <t>http://www.toledo.es/servicios-municipales/convenios/</t>
  </si>
  <si>
    <t>https://www.toledo.es/toledo-abierto/informacion-sobre-la-corporacion-municipal/cargos-electos-y-altos-cargos/retribuciones/</t>
  </si>
  <si>
    <t>https://www.toledo.es/toledo-abierto/informacion-sobre-la-corporacion-municipal/cargos-electos-y-altos-cargos/registro-de-intereses-de-actividades-y-de-bienes/</t>
  </si>
  <si>
    <t>http://www.toledo.es/servicios-municipales/patrimonio/</t>
  </si>
  <si>
    <t>https://www.toledo.es/toledo-abierto/informacion-sobre-la-corporacion-municipal/organizacion-y-patrimonio/organos-descentralizados-entes-instrumentales-y-sociedades-municipales/</t>
  </si>
  <si>
    <t>https://www.toledo.es/toledo-abierto/informacion-sobre-la-corporacion-municipal/organizacion-y-patrimonio/agenda-local-21-y-plan-estrategico-municipal/</t>
  </si>
  <si>
    <t>AR.1.1  RECOGIDA DOMICILIARIA: Residuos domésticos de hogares,comercios, hostelería y servicios*</t>
  </si>
  <si>
    <t xml:space="preserve">AR.4 Nº DE HABITANTES/POR TIPO DE CONTENEDOR DATOS </t>
  </si>
  <si>
    <t>INDICADORES DE ACTIVIDAD DE TRATAMIENTO 2016  PLANTAS DE TOLEDO Y TALAVERA</t>
  </si>
  <si>
    <t>MEMORIA 2016 DE GESTION DE SERVICIOS PUBLICOS M-AMB. PROVINCIA DE TOLEDO</t>
  </si>
  <si>
    <t>http://www.cosmatoledo.es/consorcio/memorias/memoria-de-gesti%C3%B3n-2015-2016</t>
  </si>
  <si>
    <t>AT-2: TN DE RESIDUOS INCINERADOS/TOTAL RESIDUOS RECOGIDOS(mermas)</t>
  </si>
  <si>
    <t>MERMAS</t>
  </si>
  <si>
    <t>no dato</t>
  </si>
  <si>
    <t>del 2016 y 2017 son previsiones iniciales, la liquidación de I y G no la da por programas, solo resumes por capitulos</t>
  </si>
  <si>
    <t>http://www.cosmatoledo.es/pagina_sobre_nosotros</t>
  </si>
  <si>
    <t>www.toledo.es</t>
  </si>
  <si>
    <t>CIUDAD REAL</t>
  </si>
  <si>
    <t>CONCEJALA DE M-AMBIENTE. MANUELA NIETO</t>
  </si>
  <si>
    <t>http://www.ciudadreal.es/documentos/sostenibilidad/MEMORIA_2017.pdf</t>
  </si>
  <si>
    <t>PLAN ESTRATÉGICO DE LIMPIEZA Y GESTIÓN DE RESIDUOS (2016-2019)</t>
  </si>
  <si>
    <t>http://www.ciudadreal.es/documentos/limpieza/PLAN_ESTRATEGICO_DE_LIMPIEZA_VIARA_2016_2019.pdf</t>
  </si>
  <si>
    <t>http://www.ciudadreal.es/la-ciudad/medio-ambiente/normativa-medio-ambiente.html</t>
  </si>
  <si>
    <t>http://www.ciudadreal.es/la-ciudad/medio-ambiente/seccion-limpieza.html</t>
  </si>
  <si>
    <t>http://ciudadreal.es/ayuntamiento/actas-junta-de-gobierno-local.html#extractos-2018</t>
  </si>
  <si>
    <t>y las memorias anuales</t>
  </si>
  <si>
    <t>http://ciudadreal.es/ayuntamiento/transparencia-y-buen-gobierno.html</t>
  </si>
  <si>
    <t>http://ciudadreal.es/ayuntamiento/concejal%C3%ADas.html</t>
  </si>
  <si>
    <t>http://ciudadreal.es/ayuntamiento/perfil-contratante/contratos.html</t>
  </si>
  <si>
    <t>http://ciudadreal.es/documentos/transparencia/MODIFICACION_DE_CONTRATOS_2017.pdf</t>
  </si>
  <si>
    <t>http://ciudadreal.es/ayuntamiento/perfil-contratante/contratos-menores.html</t>
  </si>
  <si>
    <t>http://ciudadreal.es/ayuntamiento/convenios.html</t>
  </si>
  <si>
    <t>http://ciudadreal.es/documentos/transparencia/7._RETRIBUCIONES_ALTOS_CARGOS.pdf</t>
  </si>
  <si>
    <t>http://ciudadreal.es/documentos/transparencia/Inventario_2018.pdf</t>
  </si>
  <si>
    <t>http://ciudadreal.es/ayuntamiento/organismos-descentralizados.html</t>
  </si>
  <si>
    <t>http://www.ciudadreal.es/la-ciudad/medio-ambiente/agenda-21-local.html</t>
  </si>
  <si>
    <t>http://www.ciudadreal.es/la-ciudad/medio-ambiente/documentacion-medio-ambiente/memorias-de-actuaciones.html</t>
  </si>
  <si>
    <t>MEMORIAS 2015,2016,2017</t>
  </si>
  <si>
    <t>UND. DE RAEE</t>
  </si>
  <si>
    <r>
      <t>3,500 M</t>
    </r>
    <r>
      <rPr>
        <b/>
        <sz val="8"/>
        <color rgb="FF00B050"/>
        <rFont val="Calibri"/>
        <family val="2"/>
        <scheme val="minor"/>
      </rPr>
      <t>3</t>
    </r>
  </si>
  <si>
    <t>3,500 M3</t>
  </si>
  <si>
    <t>Nº DE ANIMALES</t>
  </si>
  <si>
    <t>2013-2017</t>
  </si>
  <si>
    <t>TODOS LOS DIAS DEL AÑO MENOS 5 FESTIVOS</t>
  </si>
  <si>
    <t>AR.4 Nº DE HABITANTES/POR TIPO DE CONTENEDOR DATOS DE 2017</t>
  </si>
  <si>
    <t>INDICA LA CAPACIDAD EN LITROS POR TIPO DE CONTENEDOR</t>
  </si>
  <si>
    <t>AR. 4.6 CONTENEDORES DE ACEITE, ROPA Y PILAS (41 DE TEXTIL Y 99 DE PILAS Y 4 DE ACEITE)</t>
  </si>
  <si>
    <t>http://www.ciudadreal.es/la-ciudad/medio-ambiente/seccion-limpieza/gestion-de-residuos.html</t>
  </si>
  <si>
    <t>15 LAVADOS AL AÑO DEL DE FR Y 3 LOS DE RECOGIDA SELECTIVA</t>
  </si>
  <si>
    <t>2f1mv</t>
  </si>
  <si>
    <t>MEMORIA 2017</t>
  </si>
  <si>
    <t xml:space="preserve">INDICADORES DE ACTIVIDAD DE TRATAMIENTO 2017 </t>
  </si>
  <si>
    <t>datos del Consorcio de RSU de la provincia de Ciudad Real</t>
  </si>
  <si>
    <t>https://rsuciudadreal.es/pantallas/recogidaTratamiento/resumenDatos/ResumenDatos.aspx</t>
  </si>
  <si>
    <t>APARECE COMO TRANSFERENCIA AL CONSORCIO (943)</t>
  </si>
  <si>
    <t>http://ciudadreal.es/ayuntamiento/transparencia-y-buen-gobierno/indicadores-de-transparencia-internacional/econ%C3%B3mico-financiera.html</t>
  </si>
  <si>
    <t>CONTENIDA EN LA MEMORIA DE M-AMBIENTE 2017</t>
  </si>
  <si>
    <t>CUENCA</t>
  </si>
  <si>
    <t>CONCEJAL DE M-AMBIENTE: PEDRO JOSE GARCÍA HIDALGO</t>
  </si>
  <si>
    <t>https://medioambiente.cuenca.es/portal/lang__es/tabid__9667/default.aspx</t>
  </si>
  <si>
    <t>https://ayuntamiento.cuenca.es/juntas-de-gobierno-local</t>
  </si>
  <si>
    <t>https://ayuntamiento.cuenca.es/contratos-adjudicados</t>
  </si>
  <si>
    <t>https://ayuntamiento.cuenca.es/contratos-modificados</t>
  </si>
  <si>
    <t>https://ayuntamiento.cuenca.es/contratos-menores</t>
  </si>
  <si>
    <t>https://www.cuenca.es/default.aspx?tabid=10445&amp;bpalabrasinicio=convenios</t>
  </si>
  <si>
    <t>https://ayuntamiento.cuenca.es/retribuciones-corporacion-municipal</t>
  </si>
  <si>
    <t>https://gobiernoabierto.cuenca.es/portal/lang__es/rowid__1075798,61422/dTabID__1/informacion__1075788/tabid__26116/default.aspx</t>
  </si>
  <si>
    <t>https://gobiernoabierto.cuenca.es/portal/lang__es/rowid__1075864,61422/dTabID__1/informacion__1075791/tabid__26116/default.aspx</t>
  </si>
  <si>
    <t>https://ayuntamiento.cuenca.es/organismos-autonomos</t>
  </si>
  <si>
    <t>https://ayuntamiento.cuenca.es/empresas-municipales</t>
  </si>
  <si>
    <t>https://medioambiente.cuenca.es/default.aspx?tabid=9717</t>
  </si>
  <si>
    <t>https://gobiernoabierto.cuenca.es/transparencia/economia-informacion-financiera-presupuestos-patrimonio</t>
  </si>
  <si>
    <t>P.8 ÍNDICE DE ENDEUDAMIENTO (PASIVO EXIGIBLE/Nº HAB.)*</t>
  </si>
  <si>
    <t>https://www.cuenca.es/</t>
  </si>
  <si>
    <t>https://medioambiente.cuenca.es/punto-limpio</t>
  </si>
  <si>
    <t>https://gobiernoabierto.cuenca.es/que-son</t>
  </si>
  <si>
    <t>FECHA DE CONSULTA 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</si>
</sst>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0.00000"/>
    <numFmt numFmtId="167" formatCode="_-* #,##0.0\ _€_-;\-* #,##0.0\ _€_-;_-* &quot;-&quot;??\ _€_-;_-@_-"/>
    <numFmt numFmtId="168" formatCode="0.0%"/>
    <numFmt numFmtId="169" formatCode="0.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2" borderId="4" xfId="0" applyFont="1" applyFill="1" applyBorder="1"/>
    <xf numFmtId="0" fontId="4" fillId="2" borderId="0" xfId="0" applyFont="1" applyFill="1" applyBorder="1"/>
    <xf numFmtId="0" fontId="0" fillId="0" borderId="5" xfId="0" applyBorder="1"/>
    <xf numFmtId="0" fontId="0" fillId="0" borderId="4" xfId="0" applyBorder="1"/>
    <xf numFmtId="0" fontId="0" fillId="0" borderId="0" xfId="0" applyBorder="1"/>
    <xf numFmtId="0" fontId="2" fillId="2" borderId="1" xfId="0" applyFont="1" applyFill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4" xfId="0" applyFon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2" borderId="2" xfId="0" applyFill="1" applyBorder="1"/>
    <xf numFmtId="0" fontId="5" fillId="0" borderId="0" xfId="0" applyFont="1" applyBorder="1"/>
    <xf numFmtId="0" fontId="2" fillId="2" borderId="0" xfId="0" applyFont="1" applyFill="1" applyBorder="1"/>
    <xf numFmtId="0" fontId="0" fillId="2" borderId="0" xfId="0" applyFill="1" applyBorder="1"/>
    <xf numFmtId="0" fontId="2" fillId="0" borderId="0" xfId="0" applyFont="1" applyBorder="1"/>
    <xf numFmtId="0" fontId="2" fillId="0" borderId="5" xfId="0" applyFont="1" applyBorder="1"/>
    <xf numFmtId="0" fontId="4" fillId="0" borderId="4" xfId="0" applyFont="1" applyBorder="1"/>
    <xf numFmtId="164" fontId="2" fillId="0" borderId="0" xfId="1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6" fillId="0" borderId="4" xfId="0" applyFont="1" applyBorder="1"/>
    <xf numFmtId="164" fontId="0" fillId="0" borderId="0" xfId="1" applyNumberFormat="1" applyFont="1" applyBorder="1" applyAlignment="1">
      <alignment horizontal="center"/>
    </xf>
    <xf numFmtId="0" fontId="4" fillId="0" borderId="0" xfId="0" applyFont="1" applyBorder="1"/>
    <xf numFmtId="165" fontId="4" fillId="0" borderId="0" xfId="0" applyNumberFormat="1" applyFont="1" applyBorder="1"/>
    <xf numFmtId="165" fontId="2" fillId="0" borderId="0" xfId="0" applyNumberFormat="1" applyFont="1" applyBorder="1"/>
    <xf numFmtId="0" fontId="7" fillId="0" borderId="4" xfId="0" applyFont="1" applyBorder="1"/>
    <xf numFmtId="43" fontId="0" fillId="0" borderId="0" xfId="1" applyNumberFormat="1" applyFont="1" applyBorder="1" applyAlignment="1">
      <alignment horizontal="center"/>
    </xf>
    <xf numFmtId="166" fontId="0" fillId="0" borderId="0" xfId="1" applyNumberFormat="1" applyFont="1" applyBorder="1"/>
    <xf numFmtId="164" fontId="0" fillId="0" borderId="0" xfId="1" applyNumberFormat="1" applyFont="1" applyBorder="1"/>
    <xf numFmtId="2" fontId="0" fillId="0" borderId="0" xfId="1" applyNumberFormat="1" applyFont="1" applyBorder="1"/>
    <xf numFmtId="167" fontId="0" fillId="0" borderId="0" xfId="1" applyNumberFormat="1" applyFont="1" applyBorder="1" applyAlignment="1">
      <alignment horizontal="center"/>
    </xf>
    <xf numFmtId="43" fontId="0" fillId="0" borderId="0" xfId="1" applyFont="1" applyBorder="1"/>
    <xf numFmtId="0" fontId="4" fillId="0" borderId="6" xfId="0" applyFont="1" applyBorder="1"/>
    <xf numFmtId="0" fontId="0" fillId="0" borderId="7" xfId="0" applyBorder="1"/>
    <xf numFmtId="0" fontId="0" fillId="0" borderId="8" xfId="0" applyBorder="1"/>
    <xf numFmtId="168" fontId="0" fillId="0" borderId="0" xfId="2" applyNumberFormat="1" applyFont="1" applyBorder="1"/>
    <xf numFmtId="0" fontId="6" fillId="0" borderId="0" xfId="0" applyFont="1" applyBorder="1"/>
    <xf numFmtId="0" fontId="6" fillId="0" borderId="6" xfId="0" applyFont="1" applyBorder="1"/>
    <xf numFmtId="43" fontId="0" fillId="0" borderId="7" xfId="1" applyFont="1" applyBorder="1"/>
    <xf numFmtId="0" fontId="6" fillId="0" borderId="0" xfId="0" applyFont="1"/>
    <xf numFmtId="0" fontId="2" fillId="0" borderId="4" xfId="0" applyFont="1" applyBorder="1"/>
    <xf numFmtId="2" fontId="2" fillId="0" borderId="0" xfId="0" applyNumberFormat="1" applyFont="1" applyBorder="1"/>
    <xf numFmtId="2" fontId="0" fillId="0" borderId="0" xfId="0" applyNumberFormat="1" applyBorder="1"/>
    <xf numFmtId="1" fontId="0" fillId="0" borderId="0" xfId="0" applyNumberFormat="1" applyBorder="1"/>
    <xf numFmtId="0" fontId="0" fillId="0" borderId="5" xfId="0" applyFill="1" applyBorder="1"/>
    <xf numFmtId="2" fontId="0" fillId="0" borderId="7" xfId="0" applyNumberFormat="1" applyBorder="1"/>
    <xf numFmtId="0" fontId="0" fillId="0" borderId="8" xfId="0" applyFill="1" applyBorder="1"/>
    <xf numFmtId="0" fontId="2" fillId="2" borderId="0" xfId="0" applyFont="1" applyFill="1"/>
    <xf numFmtId="0" fontId="3" fillId="0" borderId="0" xfId="3"/>
    <xf numFmtId="2" fontId="0" fillId="0" borderId="0" xfId="0" applyNumberFormat="1" applyBorder="1" applyAlignment="1">
      <alignment horizontal="center"/>
    </xf>
    <xf numFmtId="164" fontId="2" fillId="0" borderId="0" xfId="1" applyNumberFormat="1" applyFont="1" applyBorder="1"/>
    <xf numFmtId="2" fontId="2" fillId="0" borderId="5" xfId="0" applyNumberFormat="1" applyFont="1" applyBorder="1"/>
    <xf numFmtId="0" fontId="0" fillId="0" borderId="6" xfId="0" applyBorder="1"/>
    <xf numFmtId="0" fontId="0" fillId="3" borderId="0" xfId="0" applyFill="1" applyBorder="1"/>
    <xf numFmtId="0" fontId="2" fillId="3" borderId="0" xfId="0" applyFont="1" applyFill="1" applyBorder="1"/>
    <xf numFmtId="2" fontId="0" fillId="0" borderId="0" xfId="0" applyNumberFormat="1" applyFont="1" applyBorder="1"/>
    <xf numFmtId="43" fontId="0" fillId="0" borderId="0" xfId="1" applyFont="1" applyBorder="1" applyAlignment="1">
      <alignment horizontal="center"/>
    </xf>
    <xf numFmtId="43" fontId="2" fillId="0" borderId="0" xfId="1" applyNumberFormat="1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8" fillId="0" borderId="0" xfId="1" applyNumberFormat="1" applyFont="1" applyBorder="1"/>
    <xf numFmtId="0" fontId="0" fillId="0" borderId="2" xfId="0" applyBorder="1" applyAlignment="1">
      <alignment horizontal="center"/>
    </xf>
    <xf numFmtId="164" fontId="0" fillId="0" borderId="5" xfId="1" applyNumberFormat="1" applyFont="1" applyBorder="1"/>
    <xf numFmtId="164" fontId="2" fillId="0" borderId="5" xfId="0" applyNumberFormat="1" applyFont="1" applyBorder="1"/>
    <xf numFmtId="2" fontId="0" fillId="0" borderId="5" xfId="0" applyNumberFormat="1" applyFont="1" applyBorder="1"/>
    <xf numFmtId="164" fontId="2" fillId="0" borderId="5" xfId="1" applyNumberFormat="1" applyFont="1" applyBorder="1"/>
    <xf numFmtId="2" fontId="0" fillId="0" borderId="0" xfId="1" applyNumberFormat="1" applyFont="1" applyBorder="1" applyAlignment="1">
      <alignment horizontal="center"/>
    </xf>
    <xf numFmtId="0" fontId="4" fillId="0" borderId="4" xfId="0" applyFont="1" applyFill="1" applyBorder="1"/>
    <xf numFmtId="0" fontId="2" fillId="0" borderId="4" xfId="0" applyFont="1" applyFill="1" applyBorder="1"/>
    <xf numFmtId="0" fontId="2" fillId="0" borderId="2" xfId="0" applyFont="1" applyBorder="1"/>
    <xf numFmtId="0" fontId="2" fillId="3" borderId="11" xfId="0" applyFont="1" applyFill="1" applyBorder="1"/>
    <xf numFmtId="0" fontId="0" fillId="3" borderId="12" xfId="0" applyFill="1" applyBorder="1"/>
    <xf numFmtId="0" fontId="0" fillId="0" borderId="12" xfId="0" applyBorder="1"/>
    <xf numFmtId="14" fontId="0" fillId="0" borderId="13" xfId="0" applyNumberFormat="1" applyBorder="1"/>
    <xf numFmtId="164" fontId="0" fillId="0" borderId="7" xfId="1" applyNumberFormat="1" applyFont="1" applyBorder="1"/>
    <xf numFmtId="43" fontId="0" fillId="0" borderId="15" xfId="1" applyFont="1" applyBorder="1"/>
    <xf numFmtId="0" fontId="2" fillId="0" borderId="16" xfId="0" applyFont="1" applyBorder="1"/>
    <xf numFmtId="0" fontId="2" fillId="0" borderId="17" xfId="0" applyFont="1" applyBorder="1"/>
    <xf numFmtId="0" fontId="0" fillId="0" borderId="15" xfId="0" applyBorder="1"/>
    <xf numFmtId="164" fontId="2" fillId="0" borderId="16" xfId="1" applyNumberFormat="1" applyFont="1" applyBorder="1"/>
    <xf numFmtId="164" fontId="2" fillId="0" borderId="17" xfId="1" applyNumberFormat="1" applyFont="1" applyBorder="1"/>
    <xf numFmtId="164" fontId="2" fillId="0" borderId="15" xfId="1" applyNumberFormat="1" applyFont="1" applyBorder="1"/>
    <xf numFmtId="0" fontId="0" fillId="0" borderId="17" xfId="0" applyBorder="1"/>
    <xf numFmtId="164" fontId="2" fillId="0" borderId="4" xfId="1" applyNumberFormat="1" applyFont="1" applyBorder="1"/>
    <xf numFmtId="164" fontId="0" fillId="0" borderId="4" xfId="1" applyNumberFormat="1" applyFont="1" applyBorder="1"/>
    <xf numFmtId="43" fontId="0" fillId="0" borderId="6" xfId="1" applyNumberFormat="1" applyFont="1" applyBorder="1" applyAlignment="1">
      <alignment horizontal="right"/>
    </xf>
    <xf numFmtId="0" fontId="0" fillId="0" borderId="18" xfId="0" applyBorder="1"/>
    <xf numFmtId="2" fontId="2" fillId="0" borderId="10" xfId="0" applyNumberFormat="1" applyFont="1" applyBorder="1"/>
    <xf numFmtId="0" fontId="0" fillId="0" borderId="10" xfId="0" applyBorder="1"/>
    <xf numFmtId="0" fontId="0" fillId="0" borderId="19" xfId="0" applyBorder="1"/>
    <xf numFmtId="164" fontId="0" fillId="0" borderId="21" xfId="1" applyNumberFormat="1" applyFont="1" applyBorder="1"/>
    <xf numFmtId="2" fontId="0" fillId="0" borderId="22" xfId="0" applyNumberFormat="1" applyBorder="1"/>
    <xf numFmtId="164" fontId="0" fillId="0" borderId="23" xfId="1" applyNumberFormat="1" applyFont="1" applyBorder="1"/>
    <xf numFmtId="0" fontId="2" fillId="0" borderId="15" xfId="0" applyFont="1" applyBorder="1"/>
    <xf numFmtId="0" fontId="2" fillId="0" borderId="14" xfId="0" applyFont="1" applyBorder="1"/>
    <xf numFmtId="0" fontId="2" fillId="0" borderId="24" xfId="0" applyFont="1" applyFill="1" applyBorder="1"/>
    <xf numFmtId="2" fontId="0" fillId="0" borderId="10" xfId="0" applyNumberFormat="1" applyBorder="1"/>
    <xf numFmtId="2" fontId="0" fillId="0" borderId="20" xfId="0" applyNumberFormat="1" applyBorder="1"/>
    <xf numFmtId="164" fontId="0" fillId="0" borderId="22" xfId="1" applyNumberFormat="1" applyFont="1" applyBorder="1"/>
    <xf numFmtId="2" fontId="0" fillId="0" borderId="5" xfId="0" applyNumberFormat="1" applyBorder="1"/>
    <xf numFmtId="165" fontId="0" fillId="0" borderId="23" xfId="0" applyNumberFormat="1" applyBorder="1"/>
    <xf numFmtId="166" fontId="2" fillId="0" borderId="0" xfId="1" applyNumberFormat="1" applyFont="1" applyBorder="1"/>
    <xf numFmtId="166" fontId="0" fillId="0" borderId="0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14" fontId="2" fillId="0" borderId="18" xfId="0" applyNumberFormat="1" applyFont="1" applyBorder="1"/>
    <xf numFmtId="164" fontId="2" fillId="0" borderId="19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168" fontId="0" fillId="0" borderId="0" xfId="2" applyNumberFormat="1" applyFont="1" applyBorder="1" applyAlignment="1">
      <alignment horizontal="center"/>
    </xf>
    <xf numFmtId="10" fontId="0" fillId="0" borderId="7" xfId="2" applyNumberFormat="1" applyFont="1" applyBorder="1" applyAlignment="1">
      <alignment horizontal="center"/>
    </xf>
    <xf numFmtId="0" fontId="7" fillId="0" borderId="6" xfId="0" applyFont="1" applyBorder="1"/>
    <xf numFmtId="164" fontId="0" fillId="0" borderId="7" xfId="1" applyNumberFormat="1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64" fontId="2" fillId="0" borderId="14" xfId="1" applyNumberFormat="1" applyFont="1" applyBorder="1"/>
    <xf numFmtId="165" fontId="4" fillId="0" borderId="4" xfId="0" applyNumberFormat="1" applyFont="1" applyBorder="1"/>
    <xf numFmtId="0" fontId="2" fillId="0" borderId="14" xfId="0" applyFont="1" applyFill="1" applyBorder="1"/>
    <xf numFmtId="0" fontId="0" fillId="0" borderId="0" xfId="0" applyFill="1" applyBorder="1"/>
    <xf numFmtId="0" fontId="9" fillId="0" borderId="0" xfId="0" applyFont="1"/>
    <xf numFmtId="0" fontId="3" fillId="0" borderId="0" xfId="3" applyBorder="1"/>
    <xf numFmtId="14" fontId="2" fillId="0" borderId="0" xfId="0" applyNumberFormat="1" applyFont="1" applyBorder="1"/>
    <xf numFmtId="164" fontId="2" fillId="0" borderId="0" xfId="0" applyNumberFormat="1" applyFont="1" applyBorder="1" applyAlignment="1">
      <alignment vertical="center" wrapText="1"/>
    </xf>
    <xf numFmtId="167" fontId="2" fillId="0" borderId="0" xfId="1" applyNumberFormat="1" applyFont="1" applyBorder="1" applyAlignment="1"/>
    <xf numFmtId="167" fontId="4" fillId="0" borderId="0" xfId="1" applyNumberFormat="1" applyFont="1" applyBorder="1" applyAlignment="1"/>
    <xf numFmtId="164" fontId="0" fillId="0" borderId="0" xfId="1" applyNumberFormat="1" applyFont="1" applyBorder="1" applyAlignment="1"/>
    <xf numFmtId="0" fontId="0" fillId="0" borderId="0" xfId="0" applyBorder="1" applyAlignment="1"/>
    <xf numFmtId="43" fontId="0" fillId="0" borderId="0" xfId="1" applyFont="1" applyBorder="1" applyAlignment="1"/>
    <xf numFmtId="2" fontId="4" fillId="0" borderId="5" xfId="0" applyNumberFormat="1" applyFont="1" applyBorder="1"/>
    <xf numFmtId="0" fontId="3" fillId="0" borderId="0" xfId="3" applyFill="1" applyBorder="1"/>
    <xf numFmtId="0" fontId="3" fillId="0" borderId="4" xfId="3" applyBorder="1"/>
    <xf numFmtId="164" fontId="9" fillId="0" borderId="0" xfId="1" applyNumberFormat="1" applyFont="1" applyBorder="1" applyAlignment="1">
      <alignment horizontal="center"/>
    </xf>
    <xf numFmtId="0" fontId="9" fillId="0" borderId="0" xfId="0" applyFont="1" applyBorder="1"/>
    <xf numFmtId="1" fontId="2" fillId="0" borderId="18" xfId="0" applyNumberFormat="1" applyFont="1" applyBorder="1"/>
    <xf numFmtId="0" fontId="4" fillId="0" borderId="0" xfId="0" applyFont="1"/>
    <xf numFmtId="0" fontId="3" fillId="0" borderId="5" xfId="3" applyBorder="1"/>
    <xf numFmtId="0" fontId="3" fillId="0" borderId="4" xfId="3" applyFill="1" applyBorder="1"/>
    <xf numFmtId="0" fontId="2" fillId="0" borderId="28" xfId="0" applyFont="1" applyBorder="1" applyAlignment="1">
      <alignment horizontal="center"/>
    </xf>
    <xf numFmtId="0" fontId="0" fillId="0" borderId="28" xfId="0" applyBorder="1"/>
    <xf numFmtId="0" fontId="2" fillId="2" borderId="28" xfId="0" applyFont="1" applyFill="1" applyBorder="1"/>
    <xf numFmtId="0" fontId="2" fillId="0" borderId="28" xfId="0" applyFont="1" applyBorder="1"/>
    <xf numFmtId="164" fontId="2" fillId="0" borderId="28" xfId="1" applyNumberFormat="1" applyFont="1" applyBorder="1"/>
    <xf numFmtId="2" fontId="2" fillId="0" borderId="28" xfId="0" applyNumberFormat="1" applyFont="1" applyBorder="1"/>
    <xf numFmtId="164" fontId="0" fillId="0" borderId="28" xfId="1" applyNumberFormat="1" applyFont="1" applyBorder="1"/>
    <xf numFmtId="2" fontId="0" fillId="0" borderId="28" xfId="0" applyNumberFormat="1" applyFont="1" applyBorder="1"/>
    <xf numFmtId="2" fontId="0" fillId="0" borderId="28" xfId="0" applyNumberFormat="1" applyBorder="1"/>
    <xf numFmtId="1" fontId="0" fillId="0" borderId="28" xfId="0" applyNumberFormat="1" applyBorder="1"/>
    <xf numFmtId="0" fontId="0" fillId="0" borderId="28" xfId="0" applyFill="1" applyBorder="1"/>
    <xf numFmtId="164" fontId="4" fillId="0" borderId="28" xfId="1" applyNumberFormat="1" applyFont="1" applyBorder="1" applyAlignment="1">
      <alignment horizontal="center"/>
    </xf>
    <xf numFmtId="164" fontId="0" fillId="0" borderId="28" xfId="1" applyNumberFormat="1" applyFon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2" fillId="0" borderId="32" xfId="0" applyFont="1" applyBorder="1" applyAlignment="1">
      <alignment horizontal="center"/>
    </xf>
    <xf numFmtId="164" fontId="2" fillId="0" borderId="32" xfId="1" applyNumberFormat="1" applyFont="1" applyBorder="1" applyAlignment="1">
      <alignment horizontal="center"/>
    </xf>
    <xf numFmtId="164" fontId="4" fillId="0" borderId="32" xfId="1" applyNumberFormat="1" applyFont="1" applyBorder="1" applyAlignment="1">
      <alignment horizontal="center"/>
    </xf>
    <xf numFmtId="165" fontId="4" fillId="0" borderId="33" xfId="0" applyNumberFormat="1" applyFont="1" applyBorder="1" applyAlignment="1">
      <alignment horizontal="center"/>
    </xf>
    <xf numFmtId="164" fontId="0" fillId="0" borderId="32" xfId="1" applyNumberFormat="1" applyFon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165" fontId="4" fillId="0" borderId="33" xfId="0" applyNumberFormat="1" applyFont="1" applyBorder="1"/>
    <xf numFmtId="165" fontId="2" fillId="0" borderId="33" xfId="0" applyNumberFormat="1" applyFont="1" applyBorder="1"/>
    <xf numFmtId="0" fontId="0" fillId="0" borderId="33" xfId="0" applyBorder="1"/>
    <xf numFmtId="164" fontId="0" fillId="0" borderId="34" xfId="1" applyNumberFormat="1" applyFont="1" applyBorder="1" applyAlignment="1">
      <alignment horizontal="center"/>
    </xf>
    <xf numFmtId="0" fontId="0" fillId="0" borderId="36" xfId="0" applyBorder="1"/>
    <xf numFmtId="0" fontId="2" fillId="0" borderId="31" xfId="0" applyFont="1" applyBorder="1"/>
    <xf numFmtId="0" fontId="0" fillId="0" borderId="32" xfId="0" applyBorder="1"/>
    <xf numFmtId="0" fontId="2" fillId="0" borderId="38" xfId="0" applyFont="1" applyBorder="1" applyAlignment="1">
      <alignment horizontal="center"/>
    </xf>
    <xf numFmtId="164" fontId="2" fillId="0" borderId="37" xfId="1" applyNumberFormat="1" applyFont="1" applyBorder="1" applyAlignment="1">
      <alignment horizontal="center"/>
    </xf>
    <xf numFmtId="164" fontId="4" fillId="0" borderId="37" xfId="1" applyNumberFormat="1" applyFont="1" applyBorder="1" applyAlignment="1">
      <alignment horizontal="center"/>
    </xf>
    <xf numFmtId="164" fontId="0" fillId="0" borderId="37" xfId="1" applyNumberFormat="1" applyFont="1" applyBorder="1" applyAlignment="1">
      <alignment horizontal="center"/>
    </xf>
    <xf numFmtId="164" fontId="0" fillId="0" borderId="39" xfId="1" applyNumberFormat="1" applyFon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" fontId="2" fillId="2" borderId="31" xfId="0" applyNumberFormat="1" applyFont="1" applyFill="1" applyBorder="1"/>
    <xf numFmtId="0" fontId="2" fillId="2" borderId="33" xfId="0" applyFont="1" applyFill="1" applyBorder="1" applyAlignment="1">
      <alignment horizontal="center"/>
    </xf>
    <xf numFmtId="164" fontId="2" fillId="2" borderId="33" xfId="0" applyNumberFormat="1" applyFont="1" applyFill="1" applyBorder="1" applyAlignment="1">
      <alignment vertical="center" wrapText="1"/>
    </xf>
    <xf numFmtId="1" fontId="2" fillId="2" borderId="29" xfId="0" applyNumberFormat="1" applyFont="1" applyFill="1" applyBorder="1"/>
    <xf numFmtId="0" fontId="2" fillId="2" borderId="32" xfId="0" applyFont="1" applyFill="1" applyBorder="1" applyAlignment="1">
      <alignment horizontal="center"/>
    </xf>
    <xf numFmtId="164" fontId="2" fillId="2" borderId="32" xfId="1" applyNumberFormat="1" applyFont="1" applyFill="1" applyBorder="1"/>
    <xf numFmtId="0" fontId="0" fillId="0" borderId="40" xfId="0" applyBorder="1"/>
    <xf numFmtId="165" fontId="0" fillId="0" borderId="36" xfId="0" applyNumberFormat="1" applyBorder="1" applyAlignment="1">
      <alignment horizontal="center"/>
    </xf>
    <xf numFmtId="0" fontId="0" fillId="0" borderId="41" xfId="0" applyBorder="1"/>
    <xf numFmtId="2" fontId="4" fillId="0" borderId="41" xfId="0" applyNumberFormat="1" applyFont="1" applyBorder="1"/>
    <xf numFmtId="2" fontId="0" fillId="0" borderId="41" xfId="0" applyNumberFormat="1" applyBorder="1"/>
    <xf numFmtId="1" fontId="2" fillId="2" borderId="3" xfId="0" applyNumberFormat="1" applyFont="1" applyFill="1" applyBorder="1"/>
    <xf numFmtId="164" fontId="2" fillId="2" borderId="16" xfId="1" applyNumberFormat="1" applyFont="1" applyFill="1" applyBorder="1"/>
    <xf numFmtId="0" fontId="2" fillId="0" borderId="2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7" fontId="2" fillId="0" borderId="26" xfId="1" applyNumberFormat="1" applyFont="1" applyBorder="1" applyAlignment="1">
      <alignment horizontal="center"/>
    </xf>
    <xf numFmtId="167" fontId="4" fillId="0" borderId="26" xfId="1" applyNumberFormat="1" applyFont="1" applyBorder="1" applyAlignment="1">
      <alignment horizontal="center"/>
    </xf>
    <xf numFmtId="164" fontId="0" fillId="0" borderId="26" xfId="1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43" fontId="0" fillId="0" borderId="26" xfId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0" fillId="0" borderId="43" xfId="0" applyBorder="1"/>
    <xf numFmtId="0" fontId="0" fillId="0" borderId="44" xfId="0" applyBorder="1" applyAlignment="1">
      <alignment horizontal="center"/>
    </xf>
    <xf numFmtId="167" fontId="0" fillId="0" borderId="26" xfId="1" applyNumberFormat="1" applyFont="1" applyBorder="1" applyAlignment="1">
      <alignment horizontal="center"/>
    </xf>
    <xf numFmtId="167" fontId="0" fillId="0" borderId="37" xfId="1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166" fontId="2" fillId="0" borderId="1" xfId="1" applyNumberFormat="1" applyFont="1" applyBorder="1"/>
    <xf numFmtId="164" fontId="0" fillId="0" borderId="4" xfId="1" applyNumberFormat="1" applyFont="1" applyBorder="1" applyAlignment="1">
      <alignment horizontal="center"/>
    </xf>
    <xf numFmtId="167" fontId="0" fillId="0" borderId="4" xfId="1" applyNumberFormat="1" applyFont="1" applyBorder="1" applyAlignment="1">
      <alignment horizontal="center"/>
    </xf>
    <xf numFmtId="164" fontId="8" fillId="0" borderId="6" xfId="1" applyNumberFormat="1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8" xfId="0" applyNumberFormat="1" applyFill="1" applyBorder="1"/>
    <xf numFmtId="164" fontId="0" fillId="0" borderId="45" xfId="1" applyNumberFormat="1" applyFont="1" applyBorder="1" applyAlignment="1">
      <alignment horizontal="center"/>
    </xf>
    <xf numFmtId="165" fontId="0" fillId="0" borderId="46" xfId="0" applyNumberFormat="1" applyBorder="1" applyAlignment="1">
      <alignment horizontal="center"/>
    </xf>
    <xf numFmtId="164" fontId="0" fillId="0" borderId="43" xfId="1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1" fontId="2" fillId="2" borderId="38" xfId="0" applyNumberFormat="1" applyFont="1" applyFill="1" applyBorder="1"/>
    <xf numFmtId="0" fontId="2" fillId="2" borderId="37" xfId="0" applyFont="1" applyFill="1" applyBorder="1" applyAlignment="1">
      <alignment horizontal="center"/>
    </xf>
    <xf numFmtId="164" fontId="2" fillId="2" borderId="37" xfId="1" applyNumberFormat="1" applyFont="1" applyFill="1" applyBorder="1"/>
    <xf numFmtId="0" fontId="0" fillId="0" borderId="37" xfId="0" applyBorder="1"/>
    <xf numFmtId="0" fontId="2" fillId="0" borderId="37" xfId="0" applyFont="1" applyBorder="1" applyAlignment="1">
      <alignment horizontal="center"/>
    </xf>
    <xf numFmtId="0" fontId="2" fillId="0" borderId="48" xfId="0" applyFont="1" applyBorder="1"/>
    <xf numFmtId="165" fontId="0" fillId="0" borderId="49" xfId="0" applyNumberFormat="1" applyBorder="1" applyAlignment="1">
      <alignment horizontal="center"/>
    </xf>
    <xf numFmtId="165" fontId="4" fillId="0" borderId="49" xfId="0" applyNumberFormat="1" applyFont="1" applyBorder="1" applyAlignment="1">
      <alignment horizontal="center"/>
    </xf>
    <xf numFmtId="165" fontId="0" fillId="0" borderId="50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0" fillId="0" borderId="49" xfId="0" applyBorder="1"/>
    <xf numFmtId="1" fontId="2" fillId="2" borderId="28" xfId="0" applyNumberFormat="1" applyFont="1" applyFill="1" applyBorder="1"/>
    <xf numFmtId="0" fontId="2" fillId="2" borderId="28" xfId="0" applyFont="1" applyFill="1" applyBorder="1" applyAlignment="1">
      <alignment horizontal="center"/>
    </xf>
    <xf numFmtId="164" fontId="2" fillId="2" borderId="28" xfId="1" applyNumberFormat="1" applyFont="1" applyFill="1" applyBorder="1"/>
    <xf numFmtId="167" fontId="2" fillId="0" borderId="28" xfId="1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28" xfId="0" applyNumberFormat="1" applyFont="1" applyBorder="1"/>
    <xf numFmtId="167" fontId="4" fillId="0" borderId="28" xfId="1" applyNumberFormat="1" applyFont="1" applyBorder="1" applyAlignment="1">
      <alignment horizontal="center"/>
    </xf>
    <xf numFmtId="167" fontId="0" fillId="0" borderId="28" xfId="1" applyNumberFormat="1" applyFont="1" applyBorder="1" applyAlignment="1">
      <alignment horizontal="center"/>
    </xf>
    <xf numFmtId="43" fontId="0" fillId="0" borderId="28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7" fontId="0" fillId="0" borderId="32" xfId="1" applyNumberFormat="1" applyFont="1" applyBorder="1" applyAlignment="1">
      <alignment horizontal="center"/>
    </xf>
    <xf numFmtId="167" fontId="4" fillId="0" borderId="32" xfId="1" applyNumberFormat="1" applyFont="1" applyBorder="1" applyAlignment="1">
      <alignment horizontal="center"/>
    </xf>
    <xf numFmtId="167" fontId="0" fillId="0" borderId="45" xfId="1" applyNumberFormat="1" applyFont="1" applyBorder="1" applyAlignment="1">
      <alignment horizontal="center"/>
    </xf>
    <xf numFmtId="167" fontId="0" fillId="0" borderId="6" xfId="1" applyNumberFormat="1" applyFont="1" applyBorder="1" applyAlignment="1">
      <alignment horizontal="center"/>
    </xf>
    <xf numFmtId="167" fontId="4" fillId="0" borderId="37" xfId="1" applyNumberFormat="1" applyFont="1" applyBorder="1" applyAlignment="1">
      <alignment horizontal="center"/>
    </xf>
    <xf numFmtId="167" fontId="0" fillId="0" borderId="43" xfId="1" applyNumberFormat="1" applyFont="1" applyBorder="1" applyAlignment="1">
      <alignment horizontal="center"/>
    </xf>
    <xf numFmtId="167" fontId="0" fillId="0" borderId="28" xfId="0" applyNumberFormat="1" applyBorder="1"/>
    <xf numFmtId="165" fontId="0" fillId="0" borderId="28" xfId="0" applyNumberFormat="1" applyBorder="1"/>
    <xf numFmtId="0" fontId="4" fillId="0" borderId="5" xfId="0" applyFont="1" applyBorder="1"/>
    <xf numFmtId="9" fontId="0" fillId="0" borderId="4" xfId="0" applyNumberFormat="1" applyBorder="1"/>
    <xf numFmtId="9" fontId="0" fillId="0" borderId="0" xfId="2" applyFont="1" applyBorder="1"/>
    <xf numFmtId="9" fontId="0" fillId="0" borderId="0" xfId="2" applyNumberFormat="1" applyFont="1" applyBorder="1"/>
    <xf numFmtId="9" fontId="0" fillId="0" borderId="5" xfId="0" applyNumberFormat="1" applyBorder="1"/>
    <xf numFmtId="168" fontId="0" fillId="0" borderId="7" xfId="2" applyNumberFormat="1" applyFont="1" applyBorder="1" applyAlignment="1">
      <alignment horizontal="center"/>
    </xf>
    <xf numFmtId="43" fontId="0" fillId="0" borderId="8" xfId="1" applyFont="1" applyBorder="1"/>
    <xf numFmtId="2" fontId="0" fillId="0" borderId="19" xfId="0" applyNumberFormat="1" applyBorder="1"/>
    <xf numFmtId="43" fontId="0" fillId="0" borderId="4" xfId="1" applyFont="1" applyBorder="1"/>
    <xf numFmtId="167" fontId="0" fillId="0" borderId="0" xfId="1" applyNumberFormat="1" applyFont="1" applyBorder="1" applyAlignment="1"/>
    <xf numFmtId="43" fontId="0" fillId="0" borderId="33" xfId="1" applyFont="1" applyBorder="1" applyAlignment="1">
      <alignment horizontal="center"/>
    </xf>
    <xf numFmtId="43" fontId="0" fillId="0" borderId="37" xfId="1" applyNumberFormat="1" applyFont="1" applyBorder="1" applyAlignment="1">
      <alignment horizontal="center"/>
    </xf>
    <xf numFmtId="164" fontId="9" fillId="0" borderId="32" xfId="1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7" xfId="0" applyFont="1" applyBorder="1"/>
    <xf numFmtId="164" fontId="9" fillId="0" borderId="37" xfId="1" applyNumberFormat="1" applyFont="1" applyBorder="1" applyAlignment="1">
      <alignment horizontal="center"/>
    </xf>
    <xf numFmtId="165" fontId="9" fillId="0" borderId="49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0" fillId="0" borderId="28" xfId="1" applyNumberFormat="1" applyFont="1" applyBorder="1" applyAlignment="1">
      <alignment horizontal="center"/>
    </xf>
    <xf numFmtId="164" fontId="10" fillId="0" borderId="32" xfId="1" applyNumberFormat="1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7" xfId="0" applyFont="1" applyBorder="1"/>
    <xf numFmtId="164" fontId="10" fillId="0" borderId="37" xfId="1" applyNumberFormat="1" applyFont="1" applyBorder="1" applyAlignment="1">
      <alignment horizontal="center"/>
    </xf>
    <xf numFmtId="165" fontId="10" fillId="0" borderId="49" xfId="0" applyNumberFormat="1" applyFont="1" applyBorder="1" applyAlignment="1">
      <alignment horizontal="center"/>
    </xf>
    <xf numFmtId="2" fontId="10" fillId="0" borderId="28" xfId="0" applyNumberFormat="1" applyFont="1" applyBorder="1"/>
    <xf numFmtId="43" fontId="10" fillId="0" borderId="28" xfId="1" applyFont="1" applyBorder="1" applyAlignment="1">
      <alignment horizontal="center"/>
    </xf>
    <xf numFmtId="0" fontId="10" fillId="0" borderId="28" xfId="0" applyFont="1" applyBorder="1"/>
    <xf numFmtId="164" fontId="10" fillId="0" borderId="28" xfId="1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4" fillId="0" borderId="1" xfId="0" applyFont="1" applyBorder="1"/>
    <xf numFmtId="166" fontId="2" fillId="0" borderId="2" xfId="1" applyNumberFormat="1" applyFont="1" applyBorder="1"/>
    <xf numFmtId="164" fontId="8" fillId="0" borderId="7" xfId="1" applyNumberFormat="1" applyFont="1" applyBorder="1" applyAlignment="1">
      <alignment horizontal="center"/>
    </xf>
    <xf numFmtId="43" fontId="0" fillId="0" borderId="3" xfId="1" applyNumberFormat="1" applyFont="1" applyBorder="1" applyAlignment="1">
      <alignment horizontal="center"/>
    </xf>
    <xf numFmtId="43" fontId="2" fillId="0" borderId="8" xfId="1" applyNumberFormat="1" applyFont="1" applyBorder="1" applyAlignment="1">
      <alignment horizontal="center"/>
    </xf>
    <xf numFmtId="43" fontId="0" fillId="0" borderId="5" xfId="1" applyFont="1" applyBorder="1"/>
    <xf numFmtId="43" fontId="0" fillId="0" borderId="10" xfId="1" applyFont="1" applyBorder="1"/>
    <xf numFmtId="43" fontId="0" fillId="0" borderId="8" xfId="1" applyFont="1" applyFill="1" applyBorder="1"/>
    <xf numFmtId="43" fontId="0" fillId="0" borderId="19" xfId="1" applyFont="1" applyBorder="1"/>
    <xf numFmtId="0" fontId="2" fillId="2" borderId="16" xfId="0" applyFont="1" applyFill="1" applyBorder="1"/>
    <xf numFmtId="0" fontId="2" fillId="2" borderId="29" xfId="0" applyFont="1" applyFill="1" applyBorder="1"/>
    <xf numFmtId="0" fontId="2" fillId="2" borderId="31" xfId="0" applyFont="1" applyFill="1" applyBorder="1"/>
    <xf numFmtId="164" fontId="2" fillId="2" borderId="34" xfId="1" applyNumberFormat="1" applyFont="1" applyFill="1" applyBorder="1"/>
    <xf numFmtId="164" fontId="2" fillId="2" borderId="36" xfId="1" applyNumberFormat="1" applyFont="1" applyFill="1" applyBorder="1"/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Border="1"/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6" fillId="0" borderId="1" xfId="0" applyFont="1" applyBorder="1"/>
    <xf numFmtId="164" fontId="2" fillId="0" borderId="30" xfId="1" applyNumberFormat="1" applyFont="1" applyBorder="1"/>
    <xf numFmtId="0" fontId="0" fillId="0" borderId="31" xfId="0" applyBorder="1"/>
    <xf numFmtId="0" fontId="2" fillId="0" borderId="33" xfId="0" applyFont="1" applyFill="1" applyBorder="1"/>
    <xf numFmtId="164" fontId="2" fillId="0" borderId="33" xfId="1" applyNumberFormat="1" applyFont="1" applyBorder="1"/>
    <xf numFmtId="164" fontId="0" fillId="0" borderId="33" xfId="1" applyNumberFormat="1" applyFont="1" applyBorder="1"/>
    <xf numFmtId="164" fontId="2" fillId="0" borderId="33" xfId="0" applyNumberFormat="1" applyFont="1" applyBorder="1"/>
    <xf numFmtId="164" fontId="0" fillId="0" borderId="35" xfId="1" applyNumberFormat="1" applyFont="1" applyBorder="1" applyAlignment="1">
      <alignment horizontal="right"/>
    </xf>
    <xf numFmtId="164" fontId="0" fillId="0" borderId="35" xfId="1" applyNumberFormat="1" applyFont="1" applyBorder="1"/>
    <xf numFmtId="2" fontId="0" fillId="0" borderId="35" xfId="0" applyNumberFormat="1" applyBorder="1"/>
    <xf numFmtId="2" fontId="0" fillId="0" borderId="35" xfId="0" applyNumberFormat="1" applyFill="1" applyBorder="1"/>
    <xf numFmtId="164" fontId="0" fillId="0" borderId="36" xfId="1" applyNumberFormat="1" applyFont="1" applyBorder="1"/>
    <xf numFmtId="1" fontId="2" fillId="2" borderId="30" xfId="0" applyNumberFormat="1" applyFont="1" applyFill="1" applyBorder="1"/>
    <xf numFmtId="2" fontId="4" fillId="0" borderId="33" xfId="0" applyNumberFormat="1" applyFont="1" applyBorder="1" applyAlignment="1">
      <alignment horizontal="center"/>
    </xf>
    <xf numFmtId="0" fontId="0" fillId="0" borderId="35" xfId="0" applyBorder="1"/>
    <xf numFmtId="0" fontId="4" fillId="0" borderId="15" xfId="0" applyFont="1" applyBorder="1"/>
    <xf numFmtId="0" fontId="2" fillId="0" borderId="16" xfId="0" applyFont="1" applyBorder="1" applyAlignment="1">
      <alignment horizontal="center"/>
    </xf>
    <xf numFmtId="43" fontId="0" fillId="0" borderId="17" xfId="1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6" fontId="0" fillId="0" borderId="2" xfId="1" applyNumberFormat="1" applyFont="1" applyBorder="1"/>
    <xf numFmtId="2" fontId="0" fillId="0" borderId="5" xfId="1" applyNumberFormat="1" applyFont="1" applyBorder="1"/>
    <xf numFmtId="166" fontId="0" fillId="0" borderId="5" xfId="1" applyNumberFormat="1" applyFont="1" applyBorder="1"/>
    <xf numFmtId="164" fontId="8" fillId="0" borderId="7" xfId="1" applyNumberFormat="1" applyFont="1" applyBorder="1"/>
    <xf numFmtId="0" fontId="4" fillId="0" borderId="15" xfId="0" applyFont="1" applyFill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0" fillId="0" borderId="3" xfId="1" applyFont="1" applyBorder="1"/>
    <xf numFmtId="168" fontId="0" fillId="0" borderId="5" xfId="2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" borderId="51" xfId="0" applyFont="1" applyFill="1" applyBorder="1"/>
    <xf numFmtId="0" fontId="0" fillId="3" borderId="52" xfId="0" applyFill="1" applyBorder="1"/>
    <xf numFmtId="0" fontId="0" fillId="0" borderId="52" xfId="0" applyBorder="1"/>
    <xf numFmtId="14" fontId="0" fillId="0" borderId="44" xfId="0" applyNumberFormat="1" applyBorder="1"/>
    <xf numFmtId="0" fontId="2" fillId="0" borderId="33" xfId="0" applyFont="1" applyBorder="1"/>
    <xf numFmtId="0" fontId="0" fillId="0" borderId="35" xfId="0" applyBorder="1" applyAlignment="1">
      <alignment horizontal="center"/>
    </xf>
    <xf numFmtId="0" fontId="0" fillId="0" borderId="39" xfId="0" applyBorder="1"/>
    <xf numFmtId="0" fontId="0" fillId="0" borderId="53" xfId="0" applyBorder="1"/>
    <xf numFmtId="43" fontId="0" fillId="0" borderId="2" xfId="1" applyFont="1" applyBorder="1"/>
    <xf numFmtId="0" fontId="2" fillId="0" borderId="32" xfId="0" applyFont="1" applyBorder="1"/>
    <xf numFmtId="0" fontId="2" fillId="0" borderId="34" xfId="0" applyFont="1" applyBorder="1"/>
    <xf numFmtId="43" fontId="0" fillId="0" borderId="3" xfId="1" applyFont="1" applyBorder="1" applyAlignment="1">
      <alignment horizontal="center"/>
    </xf>
    <xf numFmtId="0" fontId="0" fillId="0" borderId="16" xfId="0" applyBorder="1"/>
    <xf numFmtId="43" fontId="0" fillId="0" borderId="7" xfId="1" applyFont="1" applyBorder="1" applyAlignment="1">
      <alignment horizontal="center"/>
    </xf>
    <xf numFmtId="10" fontId="0" fillId="0" borderId="5" xfId="2" applyNumberFormat="1" applyFont="1" applyBorder="1" applyAlignment="1">
      <alignment horizontal="center"/>
    </xf>
    <xf numFmtId="10" fontId="0" fillId="0" borderId="8" xfId="2" applyNumberFormat="1" applyFont="1" applyBorder="1" applyAlignment="1">
      <alignment horizontal="center"/>
    </xf>
    <xf numFmtId="0" fontId="2" fillId="0" borderId="1" xfId="0" applyFont="1" applyBorder="1"/>
    <xf numFmtId="10" fontId="0" fillId="0" borderId="17" xfId="2" applyNumberFormat="1" applyFont="1" applyBorder="1"/>
    <xf numFmtId="10" fontId="0" fillId="0" borderId="3" xfId="2" applyNumberFormat="1" applyFont="1" applyBorder="1"/>
    <xf numFmtId="10" fontId="0" fillId="0" borderId="8" xfId="2" applyNumberFormat="1" applyFont="1" applyBorder="1"/>
    <xf numFmtId="10" fontId="0" fillId="0" borderId="14" xfId="2" applyNumberFormat="1" applyFont="1" applyBorder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lbacete.es/es/webs-municipales/transparencia/contrataciones-de-servicios/contrataciones/contratos-menores/ano-2017" TargetMode="External"/><Relationship Id="rId13" Type="http://schemas.openxmlformats.org/officeDocument/2006/relationships/hyperlink" Target="http://www.albacete.es/es/webs-municipales/transparencia/coorporacion-municipal/planificacion-y-organizacion/inventario-bienes-derechos/ano-2016" TargetMode="External"/><Relationship Id="rId3" Type="http://schemas.openxmlformats.org/officeDocument/2006/relationships/hyperlink" Target="http://www.pioneraconsultores.com/es/gestion-de-residuos-residuos-urbanos-materia-organica-y-resto-en-ciudad-limpieza-de-contenedores-en-ciudad.zhtm?corp=medioambiente" TargetMode="External"/><Relationship Id="rId7" Type="http://schemas.openxmlformats.org/officeDocument/2006/relationships/hyperlink" Target="http://www.albacete.es/es/webs-municipales/transparencia" TargetMode="External"/><Relationship Id="rId12" Type="http://schemas.openxmlformats.org/officeDocument/2006/relationships/hyperlink" Target="http://www.albacete.es/es/ayuntamiento/documentos/declaracion-de-intereses-de-actividades-y-de-bienes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pioneraconsultores.com/es/gestion-de-residuos-residuos-urbanos-materia-organica-y-resto-en-ciudad-deposito%2C-frecuencia-y-horario-de-recogida-de-los-residuos-en-ciudad.zhtm?corp=medioambiente" TargetMode="External"/><Relationship Id="rId16" Type="http://schemas.openxmlformats.org/officeDocument/2006/relationships/hyperlink" Target="http://www.albacete.es/" TargetMode="External"/><Relationship Id="rId1" Type="http://schemas.openxmlformats.org/officeDocument/2006/relationships/hyperlink" Target="http://www.pioneraconsultores.com/es/gestion-de-residuos-residuos-urbanos-materia-organica-y-resto-en-ciudad-deposito%2C-frecuencia-y-horario-de-recogida-de-los-residuos-en-ciudad.zhtm?corp=medioambiente" TargetMode="External"/><Relationship Id="rId6" Type="http://schemas.openxmlformats.org/officeDocument/2006/relationships/hyperlink" Target="http://www.albacete.es/es/por-temas/hacienda" TargetMode="External"/><Relationship Id="rId11" Type="http://schemas.openxmlformats.org/officeDocument/2006/relationships/hyperlink" Target="http://www.albacete.es/es/webs-municipales/transparencia/coorporacion-municipal/cargos-electos-y-personal/cargos-de-confianza" TargetMode="External"/><Relationship Id="rId5" Type="http://schemas.openxmlformats.org/officeDocument/2006/relationships/hyperlink" Target="http://www.ecoparqueladehesa.es/ecoparque.html" TargetMode="External"/><Relationship Id="rId15" Type="http://schemas.openxmlformats.org/officeDocument/2006/relationships/hyperlink" Target="http://www.albacete.es/es/webs-municipales/transparencia" TargetMode="External"/><Relationship Id="rId10" Type="http://schemas.openxmlformats.org/officeDocument/2006/relationships/hyperlink" Target="http://www.albacete.es/es/webs-municipales/transparencia/contrataciones-de-servicios/convenios-encomiendas-y-subvenciones/convenios-y-encomiendas" TargetMode="External"/><Relationship Id="rId4" Type="http://schemas.openxmlformats.org/officeDocument/2006/relationships/hyperlink" Target="http://www.pioneraconsultores.com/es/gestion-de-residuos-residuos-urbanos-materia-organica-y-resto-en-ciudad-datos-de-recogida-de-residuos-en-la-ciudad.zhtm?corp=medioambiente" TargetMode="External"/><Relationship Id="rId9" Type="http://schemas.openxmlformats.org/officeDocument/2006/relationships/hyperlink" Target="http://www.albacete.es/es/webs-municipales/transparencia/contrataciones-de-servicios/contrataciones/modificaciones-de-contratos" TargetMode="External"/><Relationship Id="rId14" Type="http://schemas.openxmlformats.org/officeDocument/2006/relationships/hyperlink" Target="http://www.pioneraconsultores.com/es/gestion-de-residuos-residuos-urbanos-materia-organica-y-resto-en-ciudad-datos-de-recogida-de-residuos-en-la-ciudad.zhtm?corp=medioambient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una.gal/transparencia/es/rendicion-de-cuentas/endeudamiento" TargetMode="External"/><Relationship Id="rId13" Type="http://schemas.openxmlformats.org/officeDocument/2006/relationships/hyperlink" Target="http://www.coruna.gal/medioambiente/gl/sectores-ambientais/residuos/separacion-en-orixe" TargetMode="External"/><Relationship Id="rId3" Type="http://schemas.openxmlformats.org/officeDocument/2006/relationships/hyperlink" Target="http://www.coruna.gal/transparencia/es/organizacion-municipal/recursos-humanos/organigrama-municipal" TargetMode="External"/><Relationship Id="rId7" Type="http://schemas.openxmlformats.org/officeDocument/2006/relationships/hyperlink" Target="http://www.coruna.gal/medioambiente/es/sectores-ambientales/residuos/equipos-de-recogida" TargetMode="External"/><Relationship Id="rId12" Type="http://schemas.openxmlformats.org/officeDocument/2006/relationships/hyperlink" Target="http://www.coruna.gal/medioambiente/es/divulgacion-y-educacion-ambiental" TargetMode="External"/><Relationship Id="rId2" Type="http://schemas.openxmlformats.org/officeDocument/2006/relationships/hyperlink" Target="http://www.coruna.gal/transparencia/es/accion-de-gobierno/memorias-de-gestion?argIdioma=es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://www.coruna.gal/portal/es/en-profundidad/plan-nacional-de-residuos/contenido/900109412212929652?argIdioma=es" TargetMode="External"/><Relationship Id="rId6" Type="http://schemas.openxmlformats.org/officeDocument/2006/relationships/hyperlink" Target="http://www.coruna.gal/transparencia/es/rendicion-de-cuentas/bienes-y-derechos" TargetMode="External"/><Relationship Id="rId11" Type="http://schemas.openxmlformats.org/officeDocument/2006/relationships/hyperlink" Target="http://www.coruna.gal/transparencia/es/accion-de-gobierno/memorias-de-gestion?argIdioma=es" TargetMode="External"/><Relationship Id="rId5" Type="http://schemas.openxmlformats.org/officeDocument/2006/relationships/hyperlink" Target="https://www.coruna.gal/transparencia/es/detalle/sra-d-maria-garcia-gomez/contenido/1453585971632" TargetMode="External"/><Relationship Id="rId15" Type="http://schemas.openxmlformats.org/officeDocument/2006/relationships/hyperlink" Target="https://www.coruna.gal/medioambiente/gl/detalle-asset/cespa/entidad/1149055910151?argIdioma=gl" TargetMode="External"/><Relationship Id="rId10" Type="http://schemas.openxmlformats.org/officeDocument/2006/relationships/hyperlink" Target="http://www.coruna.gal/transparencia/es/accion-de-gobierno/memorias-de-gestion?argIdioma=es" TargetMode="External"/><Relationship Id="rId4" Type="http://schemas.openxmlformats.org/officeDocument/2006/relationships/hyperlink" Target="https://www.coruna.gal/transparencia/es/claridad-en-la-gestion/contratacion/contratos-menores" TargetMode="External"/><Relationship Id="rId9" Type="http://schemas.openxmlformats.org/officeDocument/2006/relationships/hyperlink" Target="https://www.coruna.gal/portal/es?argIdioma=es" TargetMode="External"/><Relationship Id="rId14" Type="http://schemas.openxmlformats.org/officeDocument/2006/relationships/hyperlink" Target="http://www.coruna.gal/transparencia/es/accion-de-gobierno/memorias-de-gestion?argIdioma=es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uadalajara.es/es/ayuntamiento/portal-de-transparencia/gobierno-y-normativa/convenios-administrativos" TargetMode="External"/><Relationship Id="rId3" Type="http://schemas.openxmlformats.org/officeDocument/2006/relationships/hyperlink" Target="http://www.lineaverdeguadalajara.com/lv/legislacion.asp" TargetMode="External"/><Relationship Id="rId7" Type="http://schemas.openxmlformats.org/officeDocument/2006/relationships/hyperlink" Target="https://www.guadalajara.es/es/ayuntamiento/hacienda-municipal/compras/" TargetMode="External"/><Relationship Id="rId2" Type="http://schemas.openxmlformats.org/officeDocument/2006/relationships/hyperlink" Target="http://www.lineaverdeguadalajara.com/documentacion/agenda21/Auditoria_Guadalajara_2006.pdf" TargetMode="External"/><Relationship Id="rId1" Type="http://schemas.openxmlformats.org/officeDocument/2006/relationships/hyperlink" Target="http://www.lineaverdeguadalajara.com/lv/enlaces_interes.asp" TargetMode="External"/><Relationship Id="rId6" Type="http://schemas.openxmlformats.org/officeDocument/2006/relationships/hyperlink" Target="https://www.guadalajara.es/es/ayuntamiento/hacienda-municipal/compras/" TargetMode="External"/><Relationship Id="rId5" Type="http://schemas.openxmlformats.org/officeDocument/2006/relationships/hyperlink" Target="https://www.guadalajara.es/es/ayuntamiento/portal-de-transparencia/organizacion-y-personal" TargetMode="External"/><Relationship Id="rId4" Type="http://schemas.openxmlformats.org/officeDocument/2006/relationships/hyperlink" Target="http://www.lineaverdeguadalajara.com/lv/enlaces_interes.asp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www.toledo.es/toledo-abierto/informacion-sobre-la-corporacion-municipal/normas-e-instituciones-municipales/actas_gobierno_local/" TargetMode="External"/><Relationship Id="rId7" Type="http://schemas.openxmlformats.org/officeDocument/2006/relationships/hyperlink" Target="http://www.toledo.es/servicios-municipales/contratacion/" TargetMode="External"/><Relationship Id="rId2" Type="http://schemas.openxmlformats.org/officeDocument/2006/relationships/hyperlink" Target="http://www.cosmatoledo.es/consorcio/memorias/memoria-de-gesti%C3%B3n-2015-2016" TargetMode="External"/><Relationship Id="rId1" Type="http://schemas.openxmlformats.org/officeDocument/2006/relationships/hyperlink" Target="http://www.cosmatoledo.es/pagina_sobre_nosotros" TargetMode="External"/><Relationship Id="rId6" Type="http://schemas.openxmlformats.org/officeDocument/2006/relationships/hyperlink" Target="https://www.toledo.es/toledo-abierto/informacion-sobre-la-corporacion-municipal/cargos-electos-y-altos-cargos/registro-de-intereses-de-actividades-y-de-bienes/" TargetMode="External"/><Relationship Id="rId5" Type="http://schemas.openxmlformats.org/officeDocument/2006/relationships/hyperlink" Target="https://www.toledo.es/toledo-abierto/informacion-sobre-la-corporacion-municipal/organizacion-y-patrimonio/organos-descentralizados-entes-instrumentales-y-sociedades-municipales/" TargetMode="External"/><Relationship Id="rId4" Type="http://schemas.openxmlformats.org/officeDocument/2006/relationships/hyperlink" Target="https://www.toledo.es/toledo-abierto/informacion-sobre-la-corporacion-municipal/cargos-electos-y-altos-cargos/retribuciones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udadreal.es/documentos/limpieza/PLAN_ESTRATEGICO_DE_LIMPIEZA_VIARA_2016_2019.pdf" TargetMode="External"/><Relationship Id="rId13" Type="http://schemas.openxmlformats.org/officeDocument/2006/relationships/hyperlink" Target="http://www.ciudadreal.es/la-ciudad/medio-ambiente/seccion-limpieza/gestion-de-residuos.html" TargetMode="External"/><Relationship Id="rId18" Type="http://schemas.openxmlformats.org/officeDocument/2006/relationships/hyperlink" Target="http://ciudadreal.es/ayuntamiento/actas-junta-de-gobierno-local.html" TargetMode="External"/><Relationship Id="rId3" Type="http://schemas.openxmlformats.org/officeDocument/2006/relationships/hyperlink" Target="http://www.ciudadreal.es/la-ciudad/medio-ambiente/documentacion-medio-ambiente/memorias-de-actuaciones.html" TargetMode="External"/><Relationship Id="rId21" Type="http://schemas.openxmlformats.org/officeDocument/2006/relationships/printerSettings" Target="../printerSettings/printerSettings5.bin"/><Relationship Id="rId7" Type="http://schemas.openxmlformats.org/officeDocument/2006/relationships/hyperlink" Target="http://www.ciudadreal.es/la-ciudad/medio-ambiente/documentacion-medio-ambiente/memorias-de-actuaciones.html" TargetMode="External"/><Relationship Id="rId12" Type="http://schemas.openxmlformats.org/officeDocument/2006/relationships/hyperlink" Target="http://www.ciudadreal.es/la-ciudad/medio-ambiente/seccion-limpieza/gestion-de-residuos.html" TargetMode="External"/><Relationship Id="rId17" Type="http://schemas.openxmlformats.org/officeDocument/2006/relationships/hyperlink" Target="http://ciudadreal.es/documentos/transparencia/Inventario_2018.pdf" TargetMode="External"/><Relationship Id="rId2" Type="http://schemas.openxmlformats.org/officeDocument/2006/relationships/hyperlink" Target="http://www.ciudadreal.es/documentos/sostenibilidad/MEMORIA_2017.pdf" TargetMode="External"/><Relationship Id="rId16" Type="http://schemas.openxmlformats.org/officeDocument/2006/relationships/hyperlink" Target="http://ciudadreal.es/ayuntamiento/transparencia-y-buen-gobierno.html" TargetMode="External"/><Relationship Id="rId20" Type="http://schemas.openxmlformats.org/officeDocument/2006/relationships/hyperlink" Target="http://ciudadreal.es/ayuntamiento/transparencia-y-buen-gobierno/indicadores-de-transparencia-internacional/econ%C3%B3mico-financiera.html" TargetMode="External"/><Relationship Id="rId1" Type="http://schemas.openxmlformats.org/officeDocument/2006/relationships/hyperlink" Target="http://www.ciudadreal.es/la-ciudad/medio-ambiente/agenda-21-local.html" TargetMode="External"/><Relationship Id="rId6" Type="http://schemas.openxmlformats.org/officeDocument/2006/relationships/hyperlink" Target="https://rsuciudadreal.es/pantallas/recogidaTratamiento/resumenDatos/ResumenDatos.aspx" TargetMode="External"/><Relationship Id="rId11" Type="http://schemas.openxmlformats.org/officeDocument/2006/relationships/hyperlink" Target="http://www.ciudadreal.es/la-ciudad/medio-ambiente/seccion-limpieza.html" TargetMode="External"/><Relationship Id="rId5" Type="http://schemas.openxmlformats.org/officeDocument/2006/relationships/hyperlink" Target="http://www.ciudadreal.es/documentos/sostenibilidad/MEMORIA_2017.pdf" TargetMode="External"/><Relationship Id="rId15" Type="http://schemas.openxmlformats.org/officeDocument/2006/relationships/hyperlink" Target="http://ciudadreal.es/ayuntamiento/organismos-descentralizados.html" TargetMode="External"/><Relationship Id="rId10" Type="http://schemas.openxmlformats.org/officeDocument/2006/relationships/hyperlink" Target="http://www.ciudadreal.es/la-ciudad/medio-ambiente/seccion-limpieza.html" TargetMode="External"/><Relationship Id="rId19" Type="http://schemas.openxmlformats.org/officeDocument/2006/relationships/hyperlink" Target="http://ciudadreal.es/documentos/transparencia/MODIFICACION_DE_CONTRATOS_2017.pdf" TargetMode="External"/><Relationship Id="rId4" Type="http://schemas.openxmlformats.org/officeDocument/2006/relationships/hyperlink" Target="http://www.ciudadreal.es/la-ciudad/medio-ambiente/documentacion-medio-ambiente/memorias-de-actuaciones.html" TargetMode="External"/><Relationship Id="rId9" Type="http://schemas.openxmlformats.org/officeDocument/2006/relationships/hyperlink" Target="http://www.ciudadreal.es/documentos/limpieza/PLAN_ESTRATEGICO_DE_LIMPIEZA_VIARA_2016_2019.pdf" TargetMode="External"/><Relationship Id="rId14" Type="http://schemas.openxmlformats.org/officeDocument/2006/relationships/hyperlink" Target="http://www.ciudadreal.es/la-ciudad/medio-ambiente/seccion-limpieza/gestion-de-residuos.html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uenca.es/" TargetMode="External"/><Relationship Id="rId3" Type="http://schemas.openxmlformats.org/officeDocument/2006/relationships/hyperlink" Target="https://www.cuenca.es/default.aspx?tabid=10445&amp;bpalabrasinicio=convenios" TargetMode="External"/><Relationship Id="rId7" Type="http://schemas.openxmlformats.org/officeDocument/2006/relationships/hyperlink" Target="https://gobiernoabierto.cuenca.es/que-son" TargetMode="External"/><Relationship Id="rId2" Type="http://schemas.openxmlformats.org/officeDocument/2006/relationships/hyperlink" Target="https://ayuntamiento.cuenca.es/empresas-municipales" TargetMode="External"/><Relationship Id="rId1" Type="http://schemas.openxmlformats.org/officeDocument/2006/relationships/hyperlink" Target="https://ayuntamiento.cuenca.es/organismos-autonomos" TargetMode="External"/><Relationship Id="rId6" Type="http://schemas.openxmlformats.org/officeDocument/2006/relationships/hyperlink" Target="https://medioambiente.cuenca.es/default.aspx?tabid=9717" TargetMode="External"/><Relationship Id="rId5" Type="http://schemas.openxmlformats.org/officeDocument/2006/relationships/hyperlink" Target="https://ayuntamiento.cuenca.es/contratos-modificados" TargetMode="External"/><Relationship Id="rId4" Type="http://schemas.openxmlformats.org/officeDocument/2006/relationships/hyperlink" Target="https://ayuntamiento.cuenca.es/contratos-adjudicados" TargetMode="External"/><Relationship Id="rId9" Type="http://schemas.openxmlformats.org/officeDocument/2006/relationships/hyperlink" Target="https://gobiernoabierto.cuenca.es/transparencia/economia-informacion-financiera-presupuestos-patrimon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127"/>
  <sheetViews>
    <sheetView topLeftCell="A100" zoomScaleNormal="100" workbookViewId="0">
      <selection activeCell="C122" sqref="C122"/>
    </sheetView>
  </sheetViews>
  <sheetFormatPr defaultColWidth="11.42578125" defaultRowHeight="15"/>
  <cols>
    <col min="1" max="1" width="90.5703125" customWidth="1"/>
    <col min="3" max="3" width="12.140625" customWidth="1"/>
    <col min="4" max="4" width="22.140625" customWidth="1"/>
    <col min="5" max="5" width="27.140625" customWidth="1"/>
    <col min="6" max="6" width="13.5703125" customWidth="1"/>
    <col min="7" max="7" width="13.42578125" customWidth="1"/>
    <col min="8" max="8" width="15.85546875" customWidth="1"/>
    <col min="9" max="9" width="17" customWidth="1"/>
  </cols>
  <sheetData>
    <row r="3" spans="1:4" ht="15.75" thickBot="1"/>
    <row r="4" spans="1:4">
      <c r="A4" s="2"/>
      <c r="B4" s="3"/>
      <c r="C4" s="4"/>
    </row>
    <row r="5" spans="1:4">
      <c r="A5" s="5" t="s">
        <v>0</v>
      </c>
      <c r="B5" s="6" t="s">
        <v>1</v>
      </c>
      <c r="C5" s="260" t="s">
        <v>2</v>
      </c>
    </row>
    <row r="6" spans="1:4" ht="15.75" thickBot="1">
      <c r="A6" s="8"/>
      <c r="B6" s="9"/>
      <c r="C6" s="7"/>
    </row>
    <row r="7" spans="1:4">
      <c r="A7" s="10" t="s">
        <v>3</v>
      </c>
      <c r="B7" s="3"/>
      <c r="C7" s="4"/>
    </row>
    <row r="8" spans="1:4">
      <c r="A8" s="8"/>
      <c r="B8" s="11" t="s">
        <v>4</v>
      </c>
      <c r="C8" s="12" t="s">
        <v>5</v>
      </c>
    </row>
    <row r="9" spans="1:4">
      <c r="A9" s="13" t="s">
        <v>6</v>
      </c>
      <c r="B9" s="14"/>
      <c r="C9" s="15" t="s">
        <v>7</v>
      </c>
      <c r="D9" s="58"/>
    </row>
    <row r="10" spans="1:4">
      <c r="A10" s="13" t="s">
        <v>8</v>
      </c>
      <c r="B10" s="14" t="s">
        <v>7</v>
      </c>
      <c r="C10" s="15"/>
      <c r="D10" s="58" t="s">
        <v>9</v>
      </c>
    </row>
    <row r="11" spans="1:4">
      <c r="A11" s="13" t="s">
        <v>10</v>
      </c>
      <c r="B11" s="14"/>
      <c r="C11" s="15" t="s">
        <v>7</v>
      </c>
    </row>
    <row r="12" spans="1:4">
      <c r="A12" s="13" t="s">
        <v>11</v>
      </c>
      <c r="B12" s="14"/>
      <c r="C12" s="15" t="s">
        <v>7</v>
      </c>
    </row>
    <row r="13" spans="1:4">
      <c r="A13" s="13" t="s">
        <v>12</v>
      </c>
      <c r="B13" s="14"/>
      <c r="C13" s="15" t="s">
        <v>7</v>
      </c>
    </row>
    <row r="14" spans="1:4" ht="15.75" thickBot="1">
      <c r="A14" s="16"/>
      <c r="B14" s="17"/>
      <c r="C14" s="18"/>
    </row>
    <row r="15" spans="1:4" ht="15.75" thickBot="1">
      <c r="A15" s="19"/>
      <c r="B15" s="9"/>
      <c r="C15" s="9"/>
      <c r="D15" s="9"/>
    </row>
    <row r="16" spans="1:4">
      <c r="A16" s="10" t="s">
        <v>13</v>
      </c>
      <c r="B16" s="20"/>
      <c r="C16" s="4"/>
    </row>
    <row r="17" spans="1:8">
      <c r="A17" s="8"/>
      <c r="B17" s="11" t="s">
        <v>4</v>
      </c>
      <c r="C17" s="12" t="s">
        <v>5</v>
      </c>
    </row>
    <row r="18" spans="1:8">
      <c r="A18" s="13" t="s">
        <v>6</v>
      </c>
      <c r="B18" s="14"/>
      <c r="C18" s="15" t="s">
        <v>7</v>
      </c>
      <c r="D18" s="1"/>
    </row>
    <row r="19" spans="1:8">
      <c r="A19" s="13" t="s">
        <v>8</v>
      </c>
      <c r="B19" s="14" t="s">
        <v>7</v>
      </c>
      <c r="C19" s="15"/>
      <c r="D19" s="58" t="s">
        <v>14</v>
      </c>
    </row>
    <row r="20" spans="1:8">
      <c r="A20" s="13" t="s">
        <v>10</v>
      </c>
      <c r="B20" s="14" t="s">
        <v>7</v>
      </c>
      <c r="C20" s="15"/>
      <c r="D20" s="58" t="s">
        <v>15</v>
      </c>
    </row>
    <row r="21" spans="1:8" ht="15.75" thickBot="1">
      <c r="A21" s="16" t="s">
        <v>11</v>
      </c>
      <c r="B21" s="17"/>
      <c r="C21" s="18" t="s">
        <v>7</v>
      </c>
      <c r="D21" s="1"/>
      <c r="E21" s="1"/>
      <c r="F21" s="1"/>
      <c r="G21" s="1"/>
    </row>
    <row r="22" spans="1:8">
      <c r="A22" s="8"/>
      <c r="B22" s="9"/>
      <c r="C22" s="9"/>
    </row>
    <row r="23" spans="1:8" ht="15.75" thickBot="1">
      <c r="A23" s="8"/>
      <c r="B23" s="9"/>
      <c r="C23" s="9"/>
    </row>
    <row r="24" spans="1:8">
      <c r="A24" s="10" t="s">
        <v>16</v>
      </c>
      <c r="B24" s="20"/>
      <c r="C24" s="4"/>
      <c r="D24" s="58" t="s">
        <v>17</v>
      </c>
    </row>
    <row r="25" spans="1:8">
      <c r="A25" s="8"/>
      <c r="B25" s="11" t="s">
        <v>4</v>
      </c>
      <c r="C25" s="12" t="s">
        <v>5</v>
      </c>
    </row>
    <row r="26" spans="1:8">
      <c r="A26" s="13" t="s">
        <v>6</v>
      </c>
      <c r="B26" s="14"/>
      <c r="C26" s="15" t="s">
        <v>7</v>
      </c>
      <c r="D26" s="58"/>
    </row>
    <row r="27" spans="1:8">
      <c r="A27" s="13" t="s">
        <v>8</v>
      </c>
      <c r="B27" s="14"/>
      <c r="C27" s="15" t="s">
        <v>7</v>
      </c>
      <c r="D27" t="s">
        <v>18</v>
      </c>
    </row>
    <row r="28" spans="1:8">
      <c r="A28" s="13" t="s">
        <v>10</v>
      </c>
      <c r="B28" s="14" t="s">
        <v>7</v>
      </c>
      <c r="C28" s="15"/>
      <c r="D28" s="58" t="s">
        <v>19</v>
      </c>
    </row>
    <row r="29" spans="1:8">
      <c r="A29" s="13" t="s">
        <v>11</v>
      </c>
      <c r="B29" s="14" t="s">
        <v>7</v>
      </c>
      <c r="C29" s="15"/>
      <c r="D29" s="58" t="s">
        <v>20</v>
      </c>
    </row>
    <row r="30" spans="1:8">
      <c r="A30" s="13" t="s">
        <v>12</v>
      </c>
      <c r="B30" s="14" t="s">
        <v>7</v>
      </c>
      <c r="C30" s="15"/>
      <c r="D30" s="58" t="s">
        <v>21</v>
      </c>
    </row>
    <row r="31" spans="1:8">
      <c r="A31" s="13" t="s">
        <v>22</v>
      </c>
      <c r="B31" s="14" t="s">
        <v>7</v>
      </c>
      <c r="C31" s="15"/>
      <c r="D31" s="58" t="s">
        <v>23</v>
      </c>
      <c r="E31" s="9"/>
      <c r="F31" s="9"/>
      <c r="G31" s="21"/>
      <c r="H31" s="14"/>
    </row>
    <row r="32" spans="1:8">
      <c r="A32" s="13" t="s">
        <v>24</v>
      </c>
      <c r="B32" s="14" t="s">
        <v>7</v>
      </c>
      <c r="C32" s="15"/>
      <c r="D32" s="58" t="s">
        <v>25</v>
      </c>
      <c r="E32" s="9"/>
      <c r="F32" s="9"/>
      <c r="G32" s="21"/>
      <c r="H32" s="14"/>
    </row>
    <row r="33" spans="1:13">
      <c r="A33" s="13" t="s">
        <v>26</v>
      </c>
      <c r="B33" s="14" t="s">
        <v>7</v>
      </c>
      <c r="C33" s="15"/>
      <c r="D33" s="58" t="s">
        <v>27</v>
      </c>
    </row>
    <row r="34" spans="1:13">
      <c r="A34" s="13" t="s">
        <v>28</v>
      </c>
      <c r="B34" s="14" t="s">
        <v>7</v>
      </c>
      <c r="C34" s="15"/>
    </row>
    <row r="35" spans="1:13" ht="15.75" thickBot="1">
      <c r="A35" s="16" t="s">
        <v>29</v>
      </c>
      <c r="B35" s="17" t="s">
        <v>30</v>
      </c>
      <c r="C35" s="18"/>
      <c r="D35" s="58" t="s">
        <v>31</v>
      </c>
      <c r="E35" s="1"/>
      <c r="F35" s="1"/>
    </row>
    <row r="36" spans="1:13">
      <c r="A36" s="9"/>
      <c r="B36" s="9"/>
      <c r="C36" s="9"/>
      <c r="H36" s="14"/>
    </row>
    <row r="37" spans="1:13">
      <c r="A37" s="64"/>
      <c r="B37" s="63"/>
      <c r="C37" s="24"/>
    </row>
    <row r="38" spans="1:13" ht="15.75" thickBot="1">
      <c r="A38" s="22" t="s">
        <v>32</v>
      </c>
      <c r="B38" s="23"/>
      <c r="C38" s="24"/>
    </row>
    <row r="39" spans="1:13" ht="15.75" thickBot="1">
      <c r="A39" s="10" t="s">
        <v>33</v>
      </c>
      <c r="B39" s="20"/>
      <c r="C39" s="3"/>
      <c r="D39" s="166"/>
      <c r="E39" s="167"/>
      <c r="F39" s="188">
        <v>2017</v>
      </c>
      <c r="G39" s="231">
        <v>2016</v>
      </c>
      <c r="H39" s="182"/>
      <c r="I39" s="236"/>
      <c r="J39" s="323">
        <v>2015</v>
      </c>
      <c r="K39" s="305" t="s">
        <v>34</v>
      </c>
      <c r="L39" s="180" t="s">
        <v>35</v>
      </c>
    </row>
    <row r="40" spans="1:13">
      <c r="A40" s="8"/>
      <c r="B40" s="11" t="s">
        <v>4</v>
      </c>
      <c r="C40" s="11" t="s">
        <v>5</v>
      </c>
      <c r="D40" s="168" t="s">
        <v>36</v>
      </c>
      <c r="E40" s="150" t="s">
        <v>35</v>
      </c>
      <c r="F40" s="189" t="s">
        <v>37</v>
      </c>
      <c r="G40" s="232" t="s">
        <v>38</v>
      </c>
      <c r="H40" s="182" t="s">
        <v>34</v>
      </c>
      <c r="I40" s="236" t="s">
        <v>35</v>
      </c>
      <c r="J40" s="243" t="s">
        <v>38</v>
      </c>
      <c r="K40" s="151"/>
      <c r="L40" s="174"/>
      <c r="M40" s="58" t="s">
        <v>9</v>
      </c>
    </row>
    <row r="41" spans="1:13">
      <c r="A41" s="26" t="s">
        <v>39</v>
      </c>
      <c r="B41" s="14"/>
      <c r="C41" s="14"/>
      <c r="D41" s="169">
        <f>(D42+D53+D59)</f>
        <v>65360.800000000003</v>
      </c>
      <c r="E41" s="163">
        <f>(D41/F41)*1000</f>
        <v>378.21035089343582</v>
      </c>
      <c r="F41" s="190">
        <v>172816</v>
      </c>
      <c r="G41" s="233">
        <v>172426</v>
      </c>
      <c r="H41" s="183">
        <f>(H42+H53+H59)</f>
        <v>58606.6</v>
      </c>
      <c r="I41" s="237">
        <f>(H41/G41)*1000</f>
        <v>339.89421548954334</v>
      </c>
      <c r="J41" s="244">
        <v>172121</v>
      </c>
      <c r="K41" s="245">
        <f>(K42+K53+K59)</f>
        <v>63821.3</v>
      </c>
      <c r="L41" s="324">
        <f>(K41/J41)*1000</f>
        <v>370.79322104798371</v>
      </c>
    </row>
    <row r="42" spans="1:13">
      <c r="A42" s="26" t="s">
        <v>40</v>
      </c>
      <c r="B42" s="14"/>
      <c r="C42" s="14"/>
      <c r="D42" s="170">
        <f>SUM(D43:D52)</f>
        <v>65360.800000000003</v>
      </c>
      <c r="E42" s="163">
        <f>(D42/F41)*1000</f>
        <v>378.21035089343582</v>
      </c>
      <c r="F42" s="171"/>
      <c r="G42" s="234"/>
      <c r="H42" s="184">
        <f>SUM(H43:H52)</f>
        <v>58606.6</v>
      </c>
      <c r="I42" s="237">
        <f>(H42/G41)*1000</f>
        <v>339.89421548954334</v>
      </c>
      <c r="J42" s="247"/>
      <c r="K42" s="248">
        <f>SUM(K44:K52)</f>
        <v>63821.3</v>
      </c>
      <c r="L42" s="324">
        <f>(K42/J41)*1000</f>
        <v>370.79322104798371</v>
      </c>
    </row>
    <row r="43" spans="1:13">
      <c r="A43" s="30" t="s">
        <v>41</v>
      </c>
      <c r="B43" s="14"/>
      <c r="C43" s="14"/>
      <c r="D43" s="172"/>
      <c r="E43" s="163">
        <f>(D43/F41)*1000</f>
        <v>0</v>
      </c>
      <c r="F43" s="173"/>
      <c r="G43" s="234"/>
      <c r="H43" s="185"/>
      <c r="I43" s="237">
        <f>(H43/G41)*1000</f>
        <v>0</v>
      </c>
      <c r="J43" s="158"/>
      <c r="K43" s="162">
        <f>SUM(K44:K45)</f>
        <v>55429</v>
      </c>
      <c r="L43" s="215">
        <f>(K43/J41)*1000</f>
        <v>322.03507997280985</v>
      </c>
    </row>
    <row r="44" spans="1:13">
      <c r="A44" s="30" t="s">
        <v>42</v>
      </c>
      <c r="B44" s="14"/>
      <c r="C44" s="14"/>
      <c r="D44" s="172"/>
      <c r="E44" s="163">
        <f>(D44/F41)*1000</f>
        <v>0</v>
      </c>
      <c r="F44" s="174"/>
      <c r="G44" s="234"/>
      <c r="H44" s="185"/>
      <c r="I44" s="237">
        <f>(H44/G41)*1000</f>
        <v>0</v>
      </c>
      <c r="J44" s="158"/>
      <c r="K44" s="162"/>
      <c r="L44" s="215">
        <f>(K44/J41)*1000</f>
        <v>0</v>
      </c>
    </row>
    <row r="45" spans="1:13">
      <c r="A45" s="30" t="s">
        <v>43</v>
      </c>
      <c r="B45" s="32"/>
      <c r="C45" s="14"/>
      <c r="D45" s="172">
        <v>56750</v>
      </c>
      <c r="E45" s="163">
        <f>(D45/F41)*1000</f>
        <v>328.38394593093233</v>
      </c>
      <c r="F45" s="174"/>
      <c r="G45" s="234"/>
      <c r="H45" s="185">
        <v>51002</v>
      </c>
      <c r="I45" s="237">
        <f>(H45/G41)*1000</f>
        <v>295.79065802141207</v>
      </c>
      <c r="J45" s="158"/>
      <c r="K45" s="162">
        <v>55429</v>
      </c>
      <c r="L45" s="215">
        <f>(K45/J41)*1000</f>
        <v>322.03507997280985</v>
      </c>
    </row>
    <row r="46" spans="1:13">
      <c r="A46" s="30" t="s">
        <v>44</v>
      </c>
      <c r="B46" s="14"/>
      <c r="C46" s="14"/>
      <c r="D46" s="252">
        <v>3664.2</v>
      </c>
      <c r="E46" s="163">
        <f>(D46/F41)*1000</f>
        <v>21.20289787982594</v>
      </c>
      <c r="F46" s="174"/>
      <c r="G46" s="234"/>
      <c r="H46" s="185">
        <v>3220</v>
      </c>
      <c r="I46" s="237">
        <f>(H46/G41)*1000</f>
        <v>18.674677832809436</v>
      </c>
      <c r="J46" s="158"/>
      <c r="K46" s="162">
        <v>3600</v>
      </c>
      <c r="L46" s="215">
        <f>(K46/J41)*1000</f>
        <v>20.915518733913935</v>
      </c>
    </row>
    <row r="47" spans="1:13">
      <c r="A47" s="30" t="s">
        <v>45</v>
      </c>
      <c r="B47" s="14"/>
      <c r="C47" s="14"/>
      <c r="D47" s="252">
        <v>1995.8</v>
      </c>
      <c r="E47" s="163">
        <f>(D47/F41)*1000</f>
        <v>11.548699194519026</v>
      </c>
      <c r="F47" s="174"/>
      <c r="G47" s="234"/>
      <c r="H47" s="214">
        <v>1775</v>
      </c>
      <c r="I47" s="237">
        <f>(H47/G41)*1000</f>
        <v>10.294271165601476</v>
      </c>
      <c r="J47" s="158"/>
      <c r="K47" s="249">
        <v>2096</v>
      </c>
      <c r="L47" s="215">
        <f>(K47/J41)*1000</f>
        <v>12.177479796189889</v>
      </c>
    </row>
    <row r="48" spans="1:13">
      <c r="A48" s="30" t="s">
        <v>46</v>
      </c>
      <c r="B48" s="14"/>
      <c r="C48" s="14"/>
      <c r="D48" s="252">
        <v>2189.8000000000002</v>
      </c>
      <c r="E48" s="163">
        <f>(D48/F41)*1000</f>
        <v>12.671280436996575</v>
      </c>
      <c r="F48" s="174"/>
      <c r="G48" s="235"/>
      <c r="H48" s="214">
        <v>1933</v>
      </c>
      <c r="I48" s="237">
        <f>(H48/G41)*1000</f>
        <v>11.210606289074734</v>
      </c>
      <c r="J48" s="158"/>
      <c r="K48" s="249">
        <v>2160</v>
      </c>
      <c r="L48" s="215">
        <f>(K48/J41)*1000</f>
        <v>12.549311240348359</v>
      </c>
    </row>
    <row r="49" spans="1:12">
      <c r="A49" s="30" t="s">
        <v>47</v>
      </c>
      <c r="B49" s="14"/>
      <c r="C49" s="14"/>
      <c r="D49" s="252">
        <v>54</v>
      </c>
      <c r="E49" s="163">
        <f>(D49/F41)*1000</f>
        <v>0.31247106749375059</v>
      </c>
      <c r="F49" s="174"/>
      <c r="G49" s="235"/>
      <c r="H49" s="214">
        <v>49.6</v>
      </c>
      <c r="I49" s="237">
        <f>(H49/G41)*1000</f>
        <v>0.28765963369793418</v>
      </c>
      <c r="J49" s="158"/>
      <c r="K49" s="165">
        <v>55.5</v>
      </c>
      <c r="L49" s="215">
        <f>(K49/J41)*1000</f>
        <v>0.32244758048117311</v>
      </c>
    </row>
    <row r="50" spans="1:12">
      <c r="A50" s="30" t="s">
        <v>48</v>
      </c>
      <c r="B50" s="14"/>
      <c r="C50" s="14"/>
      <c r="D50" s="252">
        <v>458</v>
      </c>
      <c r="E50" s="163">
        <f>(D50/F41)*1000</f>
        <v>2.6502175724469956</v>
      </c>
      <c r="F50" s="174"/>
      <c r="G50" s="235"/>
      <c r="H50" s="214">
        <v>434</v>
      </c>
      <c r="I50" s="237">
        <f>(H50/G41)*1000</f>
        <v>2.517021794856924</v>
      </c>
      <c r="J50" s="158"/>
      <c r="K50" s="165">
        <v>280.8</v>
      </c>
      <c r="L50" s="215">
        <f>(K50/J41)*1000</f>
        <v>1.6314104612452869</v>
      </c>
    </row>
    <row r="51" spans="1:12">
      <c r="A51" s="30" t="s">
        <v>49</v>
      </c>
      <c r="B51" s="14"/>
      <c r="C51" s="14"/>
      <c r="D51" s="252"/>
      <c r="E51" s="163">
        <f>(D51/F41)*1000</f>
        <v>0</v>
      </c>
      <c r="F51" s="174"/>
      <c r="G51" s="235"/>
      <c r="H51" s="214"/>
      <c r="I51" s="237">
        <f>(H51/G41)*1000</f>
        <v>0</v>
      </c>
      <c r="J51" s="158"/>
      <c r="K51" s="165"/>
      <c r="L51" s="215"/>
    </row>
    <row r="52" spans="1:12">
      <c r="A52" s="30" t="s">
        <v>50</v>
      </c>
      <c r="B52" s="14"/>
      <c r="C52" s="14"/>
      <c r="D52" s="252">
        <v>249</v>
      </c>
      <c r="E52" s="163">
        <f>(D52/F41)*1000</f>
        <v>1.4408388112211832</v>
      </c>
      <c r="F52" s="174"/>
      <c r="G52" s="234"/>
      <c r="H52" s="214">
        <v>193</v>
      </c>
      <c r="I52" s="237">
        <f>(H52/G41)*1000</f>
        <v>1.119320752090752</v>
      </c>
      <c r="J52" s="158"/>
      <c r="K52" s="250">
        <v>200</v>
      </c>
      <c r="L52" s="215">
        <f>(K52/J41)*1000</f>
        <v>1.1619732629952184</v>
      </c>
    </row>
    <row r="53" spans="1:12">
      <c r="A53" s="26" t="s">
        <v>51</v>
      </c>
      <c r="B53" s="14"/>
      <c r="C53" s="14"/>
      <c r="D53" s="253">
        <f>SUM(D54:D58)</f>
        <v>0</v>
      </c>
      <c r="E53" s="163">
        <f>(D53/F41)*1000</f>
        <v>0</v>
      </c>
      <c r="F53" s="175"/>
      <c r="G53" s="234"/>
      <c r="H53" s="256">
        <f>SUM(H54:H58)</f>
        <v>0</v>
      </c>
      <c r="I53" s="238">
        <f>(H53/G41)*1000</f>
        <v>0</v>
      </c>
      <c r="J53" s="247"/>
      <c r="K53" s="248">
        <f>SUM(K54:K58)</f>
        <v>0</v>
      </c>
      <c r="L53" s="324">
        <f>(K53/J41)*1000</f>
        <v>0</v>
      </c>
    </row>
    <row r="54" spans="1:12">
      <c r="A54" s="30" t="s">
        <v>52</v>
      </c>
      <c r="B54" s="14"/>
      <c r="C54" s="14"/>
      <c r="D54" s="252"/>
      <c r="E54" s="163"/>
      <c r="F54" s="174"/>
      <c r="G54" s="234"/>
      <c r="H54" s="214"/>
      <c r="I54" s="237"/>
      <c r="J54" s="151"/>
      <c r="K54" s="165"/>
      <c r="L54" s="174"/>
    </row>
    <row r="55" spans="1:12">
      <c r="A55" s="30" t="s">
        <v>53</v>
      </c>
      <c r="B55" s="14"/>
      <c r="C55" s="14"/>
      <c r="D55" s="252"/>
      <c r="E55" s="163"/>
      <c r="F55" s="174"/>
      <c r="G55" s="234"/>
      <c r="H55" s="214"/>
      <c r="I55" s="237"/>
      <c r="J55" s="151"/>
      <c r="K55" s="165"/>
      <c r="L55" s="174"/>
    </row>
    <row r="56" spans="1:12">
      <c r="A56" s="30" t="s">
        <v>54</v>
      </c>
      <c r="B56" s="14"/>
      <c r="C56" s="14"/>
      <c r="D56" s="252"/>
      <c r="E56" s="163"/>
      <c r="F56" s="174"/>
      <c r="G56" s="234"/>
      <c r="H56" s="214"/>
      <c r="I56" s="237"/>
      <c r="J56" s="151"/>
      <c r="K56" s="162"/>
      <c r="L56" s="174"/>
    </row>
    <row r="57" spans="1:12">
      <c r="A57" s="30" t="s">
        <v>55</v>
      </c>
      <c r="B57" s="14"/>
      <c r="C57" s="14"/>
      <c r="D57" s="254"/>
      <c r="E57" s="228"/>
      <c r="F57" s="230"/>
      <c r="G57" s="211"/>
      <c r="H57" s="257"/>
      <c r="I57" s="239"/>
      <c r="J57" s="151"/>
      <c r="K57" s="165"/>
      <c r="L57" s="174"/>
    </row>
    <row r="58" spans="1:12">
      <c r="A58" s="30" t="s">
        <v>56</v>
      </c>
      <c r="B58" s="14"/>
      <c r="C58" s="14"/>
      <c r="D58" s="252"/>
      <c r="E58" s="163"/>
      <c r="F58" s="174"/>
      <c r="G58" s="234"/>
      <c r="H58" s="249"/>
      <c r="I58" s="237"/>
      <c r="J58" s="151"/>
      <c r="K58" s="165"/>
      <c r="L58" s="174"/>
    </row>
    <row r="59" spans="1:12">
      <c r="A59" s="26" t="s">
        <v>57</v>
      </c>
      <c r="B59" s="14"/>
      <c r="C59" s="14"/>
      <c r="D59" s="253">
        <f>SUM(D60:D62)</f>
        <v>0</v>
      </c>
      <c r="E59" s="163">
        <f>(D59/F41)*1000</f>
        <v>0</v>
      </c>
      <c r="F59" s="176"/>
      <c r="G59" s="234"/>
      <c r="H59" s="248">
        <f>SUM(H60:H62)</f>
        <v>0</v>
      </c>
      <c r="I59" s="240">
        <f>(H59/G41)*1000</f>
        <v>0</v>
      </c>
      <c r="J59" s="151"/>
      <c r="K59" s="161">
        <f>SUM(K60:K62)</f>
        <v>0</v>
      </c>
      <c r="L59" s="173">
        <f>(K59/J41)*1000</f>
        <v>0</v>
      </c>
    </row>
    <row r="60" spans="1:12">
      <c r="A60" s="35" t="s">
        <v>58</v>
      </c>
      <c r="B60" s="14"/>
      <c r="C60" s="14"/>
      <c r="D60" s="252"/>
      <c r="E60" s="163"/>
      <c r="F60" s="177"/>
      <c r="G60" s="234"/>
      <c r="H60" s="249"/>
      <c r="I60" s="237"/>
      <c r="J60" s="151"/>
      <c r="K60" s="165"/>
      <c r="L60" s="174"/>
    </row>
    <row r="61" spans="1:12">
      <c r="A61" s="35" t="s">
        <v>59</v>
      </c>
      <c r="B61" s="14"/>
      <c r="C61" s="14"/>
      <c r="D61" s="252"/>
      <c r="E61" s="163"/>
      <c r="F61" s="177"/>
      <c r="G61" s="234"/>
      <c r="H61" s="249"/>
      <c r="I61" s="237"/>
      <c r="J61" s="151"/>
      <c r="K61" s="165"/>
      <c r="L61" s="174"/>
    </row>
    <row r="62" spans="1:12">
      <c r="A62" s="35" t="s">
        <v>60</v>
      </c>
      <c r="B62" s="14"/>
      <c r="C62" s="14"/>
      <c r="D62" s="252"/>
      <c r="E62" s="165"/>
      <c r="F62" s="177"/>
      <c r="G62" s="234"/>
      <c r="H62" s="258"/>
      <c r="I62" s="241"/>
      <c r="J62" s="151"/>
      <c r="K62" s="151"/>
      <c r="L62" s="177"/>
    </row>
    <row r="63" spans="1:12" ht="15.75" thickBot="1">
      <c r="A63" s="121"/>
      <c r="B63" s="17"/>
      <c r="C63" s="17"/>
      <c r="D63" s="255"/>
      <c r="E63" s="17"/>
      <c r="F63" s="44"/>
      <c r="G63" s="43"/>
      <c r="H63" s="43"/>
      <c r="I63" s="43"/>
      <c r="J63" s="325"/>
      <c r="K63" s="325"/>
      <c r="L63" s="179"/>
    </row>
    <row r="64" spans="1:12" ht="15.75" thickBot="1">
      <c r="A64" s="35"/>
      <c r="B64" s="11" t="s">
        <v>4</v>
      </c>
      <c r="C64" s="11" t="s">
        <v>5</v>
      </c>
      <c r="D64" s="31"/>
      <c r="E64" s="9"/>
      <c r="F64" s="9"/>
      <c r="G64" s="9"/>
    </row>
    <row r="65" spans="1:8" ht="15.75" thickBot="1">
      <c r="A65" s="326" t="s">
        <v>61</v>
      </c>
      <c r="B65" s="327" t="s">
        <v>30</v>
      </c>
      <c r="C65" s="327"/>
      <c r="D65" s="328" t="s">
        <v>62</v>
      </c>
      <c r="E65" s="9"/>
      <c r="F65" s="9"/>
      <c r="G65" s="9"/>
    </row>
    <row r="66" spans="1:8" ht="15.75" thickBot="1">
      <c r="A66" s="13"/>
      <c r="B66" s="11" t="s">
        <v>4</v>
      </c>
      <c r="C66" s="11" t="s">
        <v>5</v>
      </c>
      <c r="D66" s="67"/>
      <c r="E66" s="9"/>
      <c r="F66" s="9"/>
      <c r="G66" s="9"/>
    </row>
    <row r="67" spans="1:8">
      <c r="A67" s="291" t="s">
        <v>63</v>
      </c>
      <c r="B67" s="126" t="s">
        <v>4</v>
      </c>
      <c r="C67" s="329" t="s">
        <v>5</v>
      </c>
      <c r="D67" s="14"/>
      <c r="E67" s="9"/>
      <c r="F67" s="9"/>
      <c r="G67" s="9"/>
    </row>
    <row r="68" spans="1:8" ht="15.75" thickBot="1">
      <c r="A68" s="16" t="s">
        <v>64</v>
      </c>
      <c r="B68" s="17" t="s">
        <v>7</v>
      </c>
      <c r="C68" s="18"/>
      <c r="D68" s="9"/>
      <c r="E68" s="9"/>
      <c r="F68" s="9"/>
      <c r="G68" s="9"/>
      <c r="H68" s="58" t="s">
        <v>65</v>
      </c>
    </row>
    <row r="69" spans="1:8" ht="15.75" thickBot="1">
      <c r="A69" s="21"/>
      <c r="B69" s="14"/>
      <c r="C69" s="14"/>
      <c r="D69" s="9"/>
      <c r="E69" s="9"/>
      <c r="F69" s="9"/>
      <c r="G69" s="9"/>
    </row>
    <row r="70" spans="1:8">
      <c r="A70" s="291" t="s">
        <v>66</v>
      </c>
      <c r="B70" s="71"/>
      <c r="C70" s="71"/>
      <c r="D70" s="330"/>
      <c r="E70" s="79" t="s">
        <v>67</v>
      </c>
      <c r="F70" s="127" t="s">
        <v>68</v>
      </c>
      <c r="G70" s="9"/>
    </row>
    <row r="71" spans="1:8">
      <c r="A71" s="13" t="s">
        <v>69</v>
      </c>
      <c r="B71" s="14"/>
      <c r="C71" s="14"/>
      <c r="D71" s="31">
        <f>SUM(D72:D77)</f>
        <v>1607</v>
      </c>
      <c r="E71" s="76">
        <f>(F71/D71)</f>
        <v>107.53951462352209</v>
      </c>
      <c r="F71" s="72">
        <v>172816</v>
      </c>
      <c r="G71" s="9"/>
      <c r="H71" s="58" t="s">
        <v>65</v>
      </c>
    </row>
    <row r="72" spans="1:8">
      <c r="A72" s="13" t="s">
        <v>70</v>
      </c>
      <c r="B72" s="14"/>
      <c r="C72" s="14"/>
      <c r="D72" s="40"/>
      <c r="E72" s="76" t="e">
        <f>(G41/D72)</f>
        <v>#DIV/0!</v>
      </c>
      <c r="F72" s="72"/>
      <c r="G72" s="9"/>
    </row>
    <row r="73" spans="1:8">
      <c r="A73" s="13" t="s">
        <v>71</v>
      </c>
      <c r="B73" s="14"/>
      <c r="C73" s="14"/>
      <c r="D73" s="31"/>
      <c r="E73" s="40" t="e">
        <f>(F71/D73)</f>
        <v>#DIV/0!</v>
      </c>
      <c r="F73" s="72"/>
      <c r="G73" s="9"/>
    </row>
    <row r="74" spans="1:8">
      <c r="A74" s="13" t="s">
        <v>72</v>
      </c>
      <c r="B74" s="14"/>
      <c r="C74" s="14"/>
      <c r="D74" s="31"/>
      <c r="E74" s="76" t="e">
        <f>(F71/D74)</f>
        <v>#DIV/0!</v>
      </c>
      <c r="F74" s="72"/>
      <c r="G74" s="9"/>
    </row>
    <row r="75" spans="1:8">
      <c r="A75" s="13" t="s">
        <v>73</v>
      </c>
      <c r="B75" s="14"/>
      <c r="C75" s="14"/>
      <c r="D75" s="38"/>
      <c r="E75" s="76" t="e">
        <f>(F71/D75)</f>
        <v>#DIV/0!</v>
      </c>
      <c r="F75" s="331"/>
      <c r="G75" s="9"/>
      <c r="H75" s="58"/>
    </row>
    <row r="76" spans="1:8">
      <c r="A76" s="13" t="s">
        <v>74</v>
      </c>
      <c r="B76" s="14"/>
      <c r="C76" s="14"/>
      <c r="D76" s="38">
        <v>1206</v>
      </c>
      <c r="E76" s="76">
        <f>(F71/D76)</f>
        <v>143.29684908789386</v>
      </c>
      <c r="F76" s="332"/>
      <c r="G76" s="9"/>
    </row>
    <row r="77" spans="1:8" ht="15.75" thickBot="1">
      <c r="A77" s="16" t="s">
        <v>75</v>
      </c>
      <c r="B77" s="17"/>
      <c r="C77" s="17"/>
      <c r="D77" s="333">
        <v>401</v>
      </c>
      <c r="E77" s="220">
        <f>(G41/D77)</f>
        <v>429.99002493765585</v>
      </c>
      <c r="F77" s="44"/>
      <c r="G77" s="9"/>
    </row>
    <row r="78" spans="1:8" ht="15.75" thickBot="1">
      <c r="A78" s="13"/>
      <c r="B78" s="14"/>
      <c r="C78" s="14"/>
      <c r="D78" s="70"/>
      <c r="E78" s="28"/>
      <c r="F78" s="9"/>
      <c r="G78" s="9"/>
    </row>
    <row r="79" spans="1:8" ht="15.75" thickBot="1">
      <c r="A79" s="334" t="s">
        <v>76</v>
      </c>
      <c r="B79" s="335"/>
      <c r="C79" s="336" t="s">
        <v>7</v>
      </c>
      <c r="D79" s="70"/>
      <c r="E79" s="28"/>
      <c r="F79" s="9"/>
      <c r="G79" s="9"/>
    </row>
    <row r="80" spans="1:8" ht="15.75" thickBot="1">
      <c r="A80" s="326" t="s">
        <v>77</v>
      </c>
      <c r="B80" s="327"/>
      <c r="C80" s="341" t="s">
        <v>30</v>
      </c>
      <c r="D80" s="38"/>
      <c r="E80" s="9"/>
      <c r="F80" s="9"/>
      <c r="G80" s="9"/>
    </row>
    <row r="81" spans="1:9">
      <c r="A81" s="26" t="s">
        <v>78</v>
      </c>
      <c r="B81" s="11" t="s">
        <v>30</v>
      </c>
      <c r="C81" s="12"/>
      <c r="D81" s="9"/>
      <c r="E81" s="9"/>
      <c r="F81" s="9"/>
      <c r="G81" s="9"/>
      <c r="H81" s="58" t="s">
        <v>79</v>
      </c>
    </row>
    <row r="82" spans="1:9" ht="15.75" thickBot="1">
      <c r="A82" s="16" t="s">
        <v>80</v>
      </c>
      <c r="B82" s="17"/>
      <c r="C82" s="18"/>
      <c r="D82" s="9"/>
      <c r="E82" s="9"/>
      <c r="F82" s="9"/>
      <c r="G82" s="9"/>
    </row>
    <row r="83" spans="1:9" ht="15.75" thickBot="1">
      <c r="A83" s="13"/>
      <c r="B83" s="14"/>
      <c r="C83" s="14"/>
      <c r="D83" s="9"/>
      <c r="E83" s="9"/>
      <c r="F83" s="9"/>
      <c r="G83" s="9"/>
    </row>
    <row r="84" spans="1:9">
      <c r="A84" s="291" t="s">
        <v>81</v>
      </c>
      <c r="B84" s="71"/>
      <c r="C84" s="71"/>
      <c r="D84" s="338">
        <f>(H96/D85)</f>
        <v>86408</v>
      </c>
      <c r="E84" s="339"/>
      <c r="F84" s="41"/>
      <c r="G84" s="9"/>
      <c r="H84" s="58" t="s">
        <v>82</v>
      </c>
    </row>
    <row r="85" spans="1:9">
      <c r="A85" s="13" t="s">
        <v>83</v>
      </c>
      <c r="B85" s="11" t="s">
        <v>30</v>
      </c>
      <c r="C85" s="14"/>
      <c r="D85" s="14">
        <v>2</v>
      </c>
      <c r="E85" s="7" t="s">
        <v>84</v>
      </c>
      <c r="F85" s="9"/>
      <c r="G85" s="9"/>
    </row>
    <row r="86" spans="1:9" ht="15.75" thickBot="1">
      <c r="A86" s="42" t="s">
        <v>85</v>
      </c>
      <c r="B86" s="251" t="s">
        <v>30</v>
      </c>
      <c r="C86" s="17"/>
      <c r="D86" s="43"/>
      <c r="E86" s="44"/>
      <c r="F86" s="9"/>
      <c r="G86" s="9"/>
      <c r="H86" t="s">
        <v>86</v>
      </c>
    </row>
    <row r="87" spans="1:9" ht="15.75" thickBot="1">
      <c r="A87" s="26"/>
      <c r="B87" s="14"/>
      <c r="C87" s="14"/>
      <c r="D87" s="9"/>
      <c r="E87" s="9"/>
      <c r="F87" s="9"/>
      <c r="G87" s="9"/>
    </row>
    <row r="88" spans="1:9">
      <c r="A88" s="10" t="s">
        <v>87</v>
      </c>
      <c r="B88" s="71"/>
      <c r="C88" s="71"/>
      <c r="D88" s="3"/>
      <c r="E88" s="4"/>
      <c r="F88" s="9"/>
      <c r="G88" s="9"/>
    </row>
    <row r="89" spans="1:9">
      <c r="A89" s="8"/>
      <c r="B89" s="11" t="s">
        <v>4</v>
      </c>
      <c r="C89" s="11" t="s">
        <v>5</v>
      </c>
      <c r="D89" s="24" t="s">
        <v>36</v>
      </c>
      <c r="E89" s="15" t="s">
        <v>88</v>
      </c>
      <c r="F89" s="9"/>
      <c r="G89" s="9"/>
    </row>
    <row r="90" spans="1:9">
      <c r="A90" s="30" t="s">
        <v>89</v>
      </c>
      <c r="B90" s="14"/>
      <c r="C90" s="14" t="s">
        <v>30</v>
      </c>
      <c r="D90" s="38"/>
      <c r="E90" s="340">
        <f>(D90/87293)</f>
        <v>0</v>
      </c>
      <c r="F90" s="45"/>
      <c r="G90" s="9"/>
    </row>
    <row r="91" spans="1:9">
      <c r="A91" s="30" t="s">
        <v>90</v>
      </c>
      <c r="B91" s="9"/>
      <c r="C91" s="14" t="s">
        <v>30</v>
      </c>
      <c r="D91" s="41"/>
      <c r="E91" s="15"/>
      <c r="F91" s="9"/>
      <c r="G91" s="9"/>
    </row>
    <row r="92" spans="1:9">
      <c r="A92" s="30" t="s">
        <v>91</v>
      </c>
      <c r="B92" s="14"/>
      <c r="C92" s="14" t="s">
        <v>30</v>
      </c>
      <c r="D92" s="38"/>
      <c r="E92" s="340">
        <f>(D92/204621)</f>
        <v>0</v>
      </c>
      <c r="F92" s="45"/>
      <c r="G92" s="9"/>
    </row>
    <row r="93" spans="1:9" ht="15.75" thickBot="1">
      <c r="A93" s="47" t="s">
        <v>92</v>
      </c>
      <c r="B93" s="17"/>
      <c r="C93" s="17" t="s">
        <v>30</v>
      </c>
      <c r="D93" s="48"/>
      <c r="E93" s="44"/>
      <c r="F93" s="9"/>
      <c r="G93" s="9"/>
    </row>
    <row r="94" spans="1:9" ht="15.75" thickBot="1">
      <c r="A94" s="46"/>
      <c r="B94" s="14"/>
      <c r="C94" s="14"/>
      <c r="D94" s="41"/>
      <c r="E94" s="9"/>
      <c r="F94" s="9"/>
      <c r="G94" s="9"/>
    </row>
    <row r="95" spans="1:9" ht="15.75" thickBot="1">
      <c r="A95" s="46"/>
      <c r="B95" s="14"/>
      <c r="C95" s="14"/>
      <c r="D95" s="41"/>
      <c r="E95" s="103">
        <v>2015</v>
      </c>
      <c r="F95" s="86"/>
      <c r="G95" s="86">
        <v>2016</v>
      </c>
      <c r="H95" s="87">
        <v>2017</v>
      </c>
    </row>
    <row r="96" spans="1:9" ht="15.75" thickBot="1">
      <c r="A96" s="311"/>
      <c r="B96" s="3"/>
      <c r="C96" s="3"/>
      <c r="D96" s="167" t="s">
        <v>93</v>
      </c>
      <c r="E96" s="312">
        <v>172121</v>
      </c>
      <c r="F96" s="312"/>
      <c r="G96" s="312">
        <v>172426</v>
      </c>
      <c r="H96" s="312">
        <v>172816</v>
      </c>
      <c r="I96" s="313"/>
    </row>
    <row r="97" spans="1:10">
      <c r="A97" s="10" t="s">
        <v>94</v>
      </c>
      <c r="B97" s="3"/>
      <c r="C97" s="3"/>
      <c r="D97" s="151"/>
      <c r="E97" s="151"/>
      <c r="F97" s="151"/>
      <c r="G97" s="151"/>
      <c r="H97" s="151"/>
      <c r="I97" s="177"/>
    </row>
    <row r="98" spans="1:10">
      <c r="A98" s="50"/>
      <c r="B98" s="24" t="s">
        <v>4</v>
      </c>
      <c r="C98" s="24" t="s">
        <v>5</v>
      </c>
      <c r="D98" s="153" t="s">
        <v>95</v>
      </c>
      <c r="E98" s="153" t="s">
        <v>96</v>
      </c>
      <c r="F98" s="153" t="s">
        <v>97</v>
      </c>
      <c r="G98" s="153" t="s">
        <v>98</v>
      </c>
      <c r="H98" s="153" t="s">
        <v>99</v>
      </c>
      <c r="I98" s="314" t="s">
        <v>100</v>
      </c>
      <c r="J98" s="58" t="s">
        <v>101</v>
      </c>
    </row>
    <row r="99" spans="1:10">
      <c r="A99" s="26" t="s">
        <v>102</v>
      </c>
      <c r="B99" s="14"/>
      <c r="C99" s="9"/>
      <c r="D99" s="154">
        <f>SUM(D100:D102)</f>
        <v>6804787</v>
      </c>
      <c r="E99" s="154">
        <f>SUM(E100:E102)</f>
        <v>8045687</v>
      </c>
      <c r="F99" s="155">
        <f>(D99/E96)</f>
        <v>39.534902771887218</v>
      </c>
      <c r="G99" s="155">
        <f>(E99/G96)</f>
        <v>46.661680952988526</v>
      </c>
      <c r="H99" s="155">
        <f>(I99/H96)</f>
        <v>44.120804786593837</v>
      </c>
      <c r="I99" s="315">
        <f>SUM(I100:I102)</f>
        <v>7624781</v>
      </c>
      <c r="J99" s="25"/>
    </row>
    <row r="100" spans="1:10">
      <c r="A100" s="50" t="s">
        <v>103</v>
      </c>
      <c r="B100" s="14"/>
      <c r="C100" s="9"/>
      <c r="D100" s="156">
        <v>6068821</v>
      </c>
      <c r="E100" s="156">
        <v>5687687</v>
      </c>
      <c r="F100" s="157">
        <f>(D100/E96)</f>
        <v>35.259038699519522</v>
      </c>
      <c r="G100" s="157">
        <f>(E100/G96)</f>
        <v>32.986249173558512</v>
      </c>
      <c r="H100" s="151"/>
      <c r="I100" s="316">
        <v>5155904</v>
      </c>
    </row>
    <row r="101" spans="1:10">
      <c r="A101" s="50" t="s">
        <v>104</v>
      </c>
      <c r="B101" s="14"/>
      <c r="C101" s="9"/>
      <c r="D101" s="156">
        <v>735966</v>
      </c>
      <c r="E101" s="156"/>
      <c r="F101" s="157">
        <f>(D101/E96)</f>
        <v>4.2758640723676944</v>
      </c>
      <c r="G101" s="157">
        <f>(E101/G96)</f>
        <v>0</v>
      </c>
      <c r="H101" s="151"/>
      <c r="I101" s="316"/>
    </row>
    <row r="102" spans="1:10">
      <c r="A102" s="50" t="s">
        <v>105</v>
      </c>
      <c r="B102" s="14"/>
      <c r="C102" s="9"/>
      <c r="D102" s="156"/>
      <c r="E102" s="156">
        <v>2358000</v>
      </c>
      <c r="F102" s="157">
        <f>(D102/E96)</f>
        <v>0</v>
      </c>
      <c r="G102" s="157">
        <f>(E102/G96)</f>
        <v>13.675431779430017</v>
      </c>
      <c r="H102" s="151"/>
      <c r="I102" s="316">
        <v>2468877</v>
      </c>
    </row>
    <row r="103" spans="1:10">
      <c r="A103" s="26" t="s">
        <v>106</v>
      </c>
      <c r="B103" s="14"/>
      <c r="C103" s="9"/>
      <c r="D103" s="154">
        <f>SUM(D104:D105)</f>
        <v>8835000</v>
      </c>
      <c r="E103" s="154">
        <f>SUM(E104:E105)</f>
        <v>8850000</v>
      </c>
      <c r="F103" s="155">
        <f>(D103/E96)</f>
        <v>51.330168892813774</v>
      </c>
      <c r="G103" s="155">
        <f>(E103/G96)</f>
        <v>51.326366093280598</v>
      </c>
      <c r="H103" s="155">
        <f>(I103/H96)</f>
        <v>51.210536061475793</v>
      </c>
      <c r="I103" s="317">
        <f>SUM(I104:I105)</f>
        <v>8850000</v>
      </c>
    </row>
    <row r="104" spans="1:10">
      <c r="A104" s="50" t="s">
        <v>107</v>
      </c>
      <c r="B104" s="14"/>
      <c r="C104" s="9"/>
      <c r="D104" s="156">
        <v>8835000</v>
      </c>
      <c r="E104" s="156">
        <v>8850000</v>
      </c>
      <c r="F104" s="158"/>
      <c r="G104" s="151"/>
      <c r="H104" s="151"/>
      <c r="I104" s="316">
        <v>8850000</v>
      </c>
    </row>
    <row r="105" spans="1:10">
      <c r="A105" s="50" t="s">
        <v>108</v>
      </c>
      <c r="B105" s="14"/>
      <c r="C105" s="9"/>
      <c r="D105" s="156"/>
      <c r="E105" s="159"/>
      <c r="F105" s="158"/>
      <c r="G105" s="151"/>
      <c r="H105" s="151"/>
      <c r="I105" s="177"/>
    </row>
    <row r="106" spans="1:10">
      <c r="A106" s="26" t="s">
        <v>109</v>
      </c>
      <c r="B106" s="14"/>
      <c r="C106" s="9"/>
      <c r="D106" s="151"/>
      <c r="E106" s="159"/>
      <c r="F106" s="159"/>
      <c r="G106" s="151">
        <v>536.89</v>
      </c>
      <c r="H106" s="151"/>
      <c r="I106" s="177"/>
    </row>
    <row r="107" spans="1:10">
      <c r="A107" s="26" t="s">
        <v>110</v>
      </c>
      <c r="B107" s="14"/>
      <c r="C107" s="9"/>
      <c r="D107" s="151"/>
      <c r="E107" s="156">
        <v>6317927</v>
      </c>
      <c r="F107" s="158"/>
      <c r="G107" s="259">
        <f>(E107/G96)</f>
        <v>36.641382390126779</v>
      </c>
      <c r="H107" s="151"/>
      <c r="I107" s="177"/>
    </row>
    <row r="108" spans="1:10">
      <c r="A108" s="26" t="s">
        <v>111</v>
      </c>
      <c r="B108" s="14"/>
      <c r="C108" s="9"/>
      <c r="D108" s="151"/>
      <c r="E108" s="159"/>
      <c r="F108" s="158"/>
      <c r="G108" s="151"/>
      <c r="H108" s="151"/>
      <c r="I108" s="177"/>
    </row>
    <row r="109" spans="1:10">
      <c r="A109" s="26" t="s">
        <v>112</v>
      </c>
      <c r="B109" s="14"/>
      <c r="C109" s="9"/>
      <c r="D109" s="151"/>
      <c r="E109" s="159"/>
      <c r="F109" s="158"/>
      <c r="G109" s="160">
        <v>32.42</v>
      </c>
      <c r="H109" s="151"/>
      <c r="I109" s="177"/>
    </row>
    <row r="110" spans="1:10">
      <c r="A110" s="26" t="s">
        <v>113</v>
      </c>
      <c r="B110" s="14"/>
      <c r="C110" s="9"/>
      <c r="D110" s="151"/>
      <c r="E110" s="159"/>
      <c r="F110" s="158"/>
      <c r="G110" s="160"/>
      <c r="H110" s="151"/>
      <c r="I110" s="177"/>
    </row>
    <row r="111" spans="1:10" ht="15.75" thickBot="1">
      <c r="A111" s="42" t="s">
        <v>114</v>
      </c>
      <c r="B111" s="17"/>
      <c r="C111" s="43"/>
      <c r="D111" s="318">
        <v>106256281</v>
      </c>
      <c r="E111" s="319">
        <v>104941960</v>
      </c>
      <c r="F111" s="320">
        <f>(D111/E96)</f>
        <v>617.33478773653417</v>
      </c>
      <c r="G111" s="321">
        <f>(E111/G96)</f>
        <v>608.62027768433995</v>
      </c>
      <c r="H111" s="320">
        <f>(I111/H96)</f>
        <v>691.20581427645584</v>
      </c>
      <c r="I111" s="322">
        <v>119451424</v>
      </c>
    </row>
    <row r="112" spans="1:10">
      <c r="A112" s="24"/>
      <c r="B112" s="14"/>
      <c r="C112" s="9"/>
      <c r="D112" s="38"/>
      <c r="E112" s="53"/>
      <c r="F112" s="52"/>
      <c r="G112" s="9"/>
    </row>
    <row r="113" spans="1:8" ht="15.75" thickBot="1"/>
    <row r="114" spans="1:8">
      <c r="A114" s="301" t="s">
        <v>115</v>
      </c>
      <c r="B114" s="305" t="s">
        <v>4</v>
      </c>
      <c r="C114" s="306" t="s">
        <v>5</v>
      </c>
      <c r="D114" s="1"/>
    </row>
    <row r="115" spans="1:8">
      <c r="A115" s="181" t="s">
        <v>116</v>
      </c>
      <c r="B115" s="150" t="s">
        <v>7</v>
      </c>
      <c r="C115" s="307"/>
    </row>
    <row r="116" spans="1:8">
      <c r="A116" s="181" t="s">
        <v>117</v>
      </c>
      <c r="B116" s="150"/>
      <c r="C116" s="307" t="s">
        <v>7</v>
      </c>
    </row>
    <row r="117" spans="1:8">
      <c r="A117" s="181" t="s">
        <v>118</v>
      </c>
      <c r="B117" s="150" t="s">
        <v>30</v>
      </c>
      <c r="C117" s="307"/>
      <c r="D117" s="58" t="s">
        <v>119</v>
      </c>
    </row>
    <row r="118" spans="1:8">
      <c r="A118" s="181" t="s">
        <v>120</v>
      </c>
      <c r="B118" s="150"/>
      <c r="C118" s="307" t="s">
        <v>30</v>
      </c>
      <c r="D118" s="58"/>
    </row>
    <row r="119" spans="1:8" ht="15.75" thickBot="1">
      <c r="A119" s="308" t="s">
        <v>121</v>
      </c>
      <c r="B119" s="309" t="s">
        <v>30</v>
      </c>
      <c r="C119" s="310"/>
      <c r="D119" s="58" t="s">
        <v>122</v>
      </c>
      <c r="H119" s="58"/>
    </row>
    <row r="121" spans="1:8">
      <c r="A121" s="57" t="s">
        <v>123</v>
      </c>
    </row>
    <row r="122" spans="1:8">
      <c r="A122" s="58" t="s">
        <v>124</v>
      </c>
    </row>
    <row r="123" spans="1:8">
      <c r="A123" s="58" t="s">
        <v>122</v>
      </c>
    </row>
    <row r="124" spans="1:8" ht="15.75" thickBot="1">
      <c r="A124" s="58" t="s">
        <v>17</v>
      </c>
    </row>
    <row r="125" spans="1:8" ht="15.75" thickBot="1">
      <c r="A125" s="104" t="s">
        <v>125</v>
      </c>
    </row>
    <row r="126" spans="1:8" ht="15.75" thickBot="1">
      <c r="A126" s="103" t="s">
        <v>126</v>
      </c>
      <c r="B126" s="359">
        <f>(30/64)</f>
        <v>0.46875</v>
      </c>
    </row>
    <row r="127" spans="1:8">
      <c r="A127" t="s">
        <v>127</v>
      </c>
    </row>
  </sheetData>
  <hyperlinks>
    <hyperlink ref="H71" r:id="rId1" xr:uid="{00000000-0004-0000-0000-000000000000}"/>
    <hyperlink ref="H68" r:id="rId2" xr:uid="{00000000-0004-0000-0000-000001000000}"/>
    <hyperlink ref="H81" r:id="rId3" xr:uid="{00000000-0004-0000-0000-000002000000}"/>
    <hyperlink ref="M40" r:id="rId4" xr:uid="{00000000-0004-0000-0000-000003000000}"/>
    <hyperlink ref="H84" r:id="rId5" xr:uid="{00000000-0004-0000-0000-000004000000}"/>
    <hyperlink ref="J98" r:id="rId6" xr:uid="{00000000-0004-0000-0000-000005000000}"/>
    <hyperlink ref="D24" r:id="rId7" xr:uid="{00000000-0004-0000-0000-000006000000}"/>
    <hyperlink ref="D29" r:id="rId8" xr:uid="{00000000-0004-0000-0000-000007000000}"/>
    <hyperlink ref="D28" r:id="rId9" xr:uid="{00000000-0004-0000-0000-000008000000}"/>
    <hyperlink ref="D30" r:id="rId10" xr:uid="{00000000-0004-0000-0000-000009000000}"/>
    <hyperlink ref="D31" r:id="rId11" xr:uid="{00000000-0004-0000-0000-00000A000000}"/>
    <hyperlink ref="D32" r:id="rId12" xr:uid="{00000000-0004-0000-0000-00000B000000}"/>
    <hyperlink ref="D33" r:id="rId13" xr:uid="{00000000-0004-0000-0000-00000C000000}"/>
    <hyperlink ref="D10" r:id="rId14" xr:uid="{00000000-0004-0000-0000-00000D000000}"/>
    <hyperlink ref="A124" r:id="rId15" xr:uid="{00000000-0004-0000-0000-00000E000000}"/>
    <hyperlink ref="A122" r:id="rId16" xr:uid="{00000000-0004-0000-0000-00000F000000}"/>
  </hyperlinks>
  <pageMargins left="0.7" right="0.7" top="0.75" bottom="0.75" header="0.3" footer="0.3"/>
  <pageSetup paperSize="9" orientation="portrait" verticalDpi="30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22"/>
  <sheetViews>
    <sheetView topLeftCell="A22" zoomScale="90" zoomScaleNormal="90" workbookViewId="0">
      <selection activeCell="A49" sqref="A49"/>
    </sheetView>
  </sheetViews>
  <sheetFormatPr defaultColWidth="11.42578125" defaultRowHeight="15"/>
  <cols>
    <col min="1" max="1" width="88" customWidth="1"/>
    <col min="2" max="2" width="13.7109375" customWidth="1"/>
    <col min="3" max="3" width="10.5703125" customWidth="1"/>
    <col min="4" max="4" width="18" customWidth="1"/>
    <col min="5" max="5" width="20.85546875" customWidth="1"/>
    <col min="7" max="7" width="13" customWidth="1"/>
    <col min="8" max="8" width="16.85546875" customWidth="1"/>
    <col min="9" max="9" width="17" customWidth="1"/>
    <col min="12" max="12" width="12.85546875" customWidth="1"/>
  </cols>
  <sheetData>
    <row r="2" spans="1:10" ht="15.75" thickBot="1"/>
    <row r="3" spans="1:10">
      <c r="A3" s="2"/>
      <c r="B3" s="3"/>
      <c r="C3" s="4"/>
    </row>
    <row r="4" spans="1:10">
      <c r="A4" s="5" t="s">
        <v>0</v>
      </c>
      <c r="B4" s="6" t="s">
        <v>128</v>
      </c>
      <c r="C4" s="7"/>
      <c r="D4" s="132" t="s">
        <v>129</v>
      </c>
    </row>
    <row r="5" spans="1:10" ht="15.75" thickBot="1">
      <c r="A5" s="8"/>
      <c r="B5" s="9"/>
      <c r="C5" s="7"/>
    </row>
    <row r="6" spans="1:10">
      <c r="A6" s="10" t="s">
        <v>3</v>
      </c>
      <c r="B6" s="3"/>
      <c r="C6" s="4"/>
    </row>
    <row r="7" spans="1:10">
      <c r="A7" s="8"/>
      <c r="B7" s="11" t="s">
        <v>4</v>
      </c>
      <c r="C7" s="12" t="s">
        <v>5</v>
      </c>
    </row>
    <row r="8" spans="1:10">
      <c r="A8" s="13" t="s">
        <v>6</v>
      </c>
      <c r="B8" s="14" t="s">
        <v>7</v>
      </c>
      <c r="C8" s="15"/>
      <c r="D8" s="58" t="s">
        <v>130</v>
      </c>
    </row>
    <row r="9" spans="1:10">
      <c r="A9" s="13" t="s">
        <v>8</v>
      </c>
      <c r="B9" s="14" t="s">
        <v>7</v>
      </c>
      <c r="C9" s="15"/>
      <c r="D9" s="58" t="s">
        <v>131</v>
      </c>
      <c r="J9" t="s">
        <v>132</v>
      </c>
    </row>
    <row r="10" spans="1:10">
      <c r="A10" s="13" t="s">
        <v>10</v>
      </c>
      <c r="B10" s="14"/>
      <c r="C10" s="15" t="s">
        <v>7</v>
      </c>
    </row>
    <row r="11" spans="1:10">
      <c r="A11" s="13" t="s">
        <v>11</v>
      </c>
      <c r="B11" s="14"/>
      <c r="C11" s="15" t="s">
        <v>7</v>
      </c>
    </row>
    <row r="12" spans="1:10">
      <c r="A12" s="13" t="s">
        <v>12</v>
      </c>
      <c r="B12" s="14"/>
      <c r="C12" s="15" t="s">
        <v>7</v>
      </c>
    </row>
    <row r="13" spans="1:10" ht="15.75" thickBot="1">
      <c r="A13" s="16"/>
      <c r="B13" s="17"/>
      <c r="C13" s="18"/>
    </row>
    <row r="14" spans="1:10" ht="15.75" thickBot="1">
      <c r="A14" s="19"/>
      <c r="B14" s="9"/>
      <c r="C14" s="9"/>
      <c r="D14" s="9"/>
    </row>
    <row r="15" spans="1:10">
      <c r="A15" s="10" t="s">
        <v>13</v>
      </c>
      <c r="B15" s="20"/>
      <c r="C15" s="4"/>
    </row>
    <row r="16" spans="1:10">
      <c r="A16" s="8"/>
      <c r="B16" s="11" t="s">
        <v>4</v>
      </c>
      <c r="C16" s="12" t="s">
        <v>5</v>
      </c>
    </row>
    <row r="17" spans="1:8">
      <c r="A17" s="13" t="s">
        <v>6</v>
      </c>
      <c r="B17" s="14"/>
      <c r="C17" s="15" t="s">
        <v>7</v>
      </c>
      <c r="D17" s="1"/>
    </row>
    <row r="18" spans="1:8">
      <c r="A18" s="13" t="s">
        <v>8</v>
      </c>
      <c r="B18" s="14" t="s">
        <v>7</v>
      </c>
      <c r="C18" s="15"/>
    </row>
    <row r="19" spans="1:8">
      <c r="A19" s="13" t="s">
        <v>10</v>
      </c>
      <c r="B19" s="14"/>
      <c r="C19" s="15" t="s">
        <v>7</v>
      </c>
    </row>
    <row r="20" spans="1:8" ht="15.75" thickBot="1">
      <c r="A20" s="16" t="s">
        <v>11</v>
      </c>
      <c r="B20" s="17"/>
      <c r="C20" s="18" t="s">
        <v>7</v>
      </c>
      <c r="D20" s="1"/>
      <c r="E20" s="1"/>
      <c r="F20" s="1"/>
      <c r="G20" s="1"/>
    </row>
    <row r="21" spans="1:8">
      <c r="A21" s="8"/>
      <c r="B21" s="9"/>
      <c r="C21" s="7"/>
    </row>
    <row r="22" spans="1:8" ht="15.75" thickBot="1">
      <c r="A22" s="8"/>
      <c r="B22" s="9"/>
      <c r="C22" s="7"/>
    </row>
    <row r="23" spans="1:8">
      <c r="A23" s="10" t="s">
        <v>16</v>
      </c>
      <c r="B23" s="20"/>
      <c r="C23" s="4"/>
    </row>
    <row r="24" spans="1:8">
      <c r="A24" s="8"/>
      <c r="B24" s="11" t="s">
        <v>4</v>
      </c>
      <c r="C24" s="12" t="s">
        <v>5</v>
      </c>
    </row>
    <row r="25" spans="1:8">
      <c r="A25" s="13" t="s">
        <v>6</v>
      </c>
      <c r="B25" s="14" t="s">
        <v>7</v>
      </c>
      <c r="C25" s="15"/>
      <c r="D25" s="58" t="s">
        <v>133</v>
      </c>
    </row>
    <row r="26" spans="1:8">
      <c r="A26" s="13" t="s">
        <v>8</v>
      </c>
      <c r="B26" s="14" t="s">
        <v>7</v>
      </c>
      <c r="C26" s="15"/>
    </row>
    <row r="27" spans="1:8">
      <c r="A27" s="13" t="s">
        <v>10</v>
      </c>
      <c r="B27" s="14"/>
      <c r="C27" s="15" t="s">
        <v>7</v>
      </c>
    </row>
    <row r="28" spans="1:8">
      <c r="A28" s="13" t="s">
        <v>11</v>
      </c>
      <c r="B28" s="14" t="s">
        <v>7</v>
      </c>
      <c r="C28" s="15"/>
      <c r="D28" s="58" t="s">
        <v>134</v>
      </c>
    </row>
    <row r="29" spans="1:8">
      <c r="A29" s="13" t="s">
        <v>12</v>
      </c>
      <c r="B29" s="14"/>
      <c r="C29" s="15" t="s">
        <v>7</v>
      </c>
      <c r="D29" t="s">
        <v>135</v>
      </c>
    </row>
    <row r="30" spans="1:8">
      <c r="A30" s="13" t="s">
        <v>22</v>
      </c>
      <c r="B30" s="14" t="s">
        <v>7</v>
      </c>
      <c r="C30" s="15"/>
      <c r="D30" s="58" t="s">
        <v>136</v>
      </c>
      <c r="E30" s="9"/>
      <c r="F30" s="9"/>
      <c r="G30" s="21"/>
      <c r="H30" s="14"/>
    </row>
    <row r="31" spans="1:8">
      <c r="A31" s="13" t="s">
        <v>24</v>
      </c>
      <c r="B31" s="14" t="s">
        <v>7</v>
      </c>
      <c r="C31" s="15"/>
      <c r="E31" s="9"/>
      <c r="F31" s="9"/>
      <c r="G31" s="21"/>
      <c r="H31" s="14"/>
    </row>
    <row r="32" spans="1:8">
      <c r="A32" s="13" t="s">
        <v>26</v>
      </c>
      <c r="B32" s="14" t="s">
        <v>7</v>
      </c>
      <c r="C32" s="15"/>
      <c r="D32" s="58" t="s">
        <v>137</v>
      </c>
    </row>
    <row r="33" spans="1:17">
      <c r="A33" s="13" t="s">
        <v>28</v>
      </c>
      <c r="B33" s="14" t="s">
        <v>7</v>
      </c>
      <c r="C33" s="15"/>
    </row>
    <row r="34" spans="1:17" ht="15.75" thickBot="1">
      <c r="A34" s="16" t="s">
        <v>29</v>
      </c>
      <c r="B34" s="17"/>
      <c r="C34" s="18" t="s">
        <v>7</v>
      </c>
      <c r="D34" s="1"/>
      <c r="E34" s="1"/>
      <c r="F34" s="1"/>
    </row>
    <row r="35" spans="1:17">
      <c r="A35" s="9"/>
      <c r="B35" s="9"/>
      <c r="C35" s="9"/>
      <c r="H35" s="14"/>
    </row>
    <row r="36" spans="1:17">
      <c r="A36" s="64"/>
      <c r="B36" s="63"/>
      <c r="C36" s="24"/>
    </row>
    <row r="37" spans="1:17" ht="15.75" thickBot="1">
      <c r="A37" s="80"/>
      <c r="B37" s="81"/>
      <c r="C37" s="82"/>
      <c r="D37" s="82"/>
      <c r="E37" s="82"/>
      <c r="F37" s="82"/>
      <c r="G37" s="83"/>
    </row>
    <row r="38" spans="1:17" ht="15.75" thickBot="1">
      <c r="A38" s="10" t="s">
        <v>32</v>
      </c>
      <c r="B38" s="20"/>
      <c r="C38" s="79"/>
      <c r="D38" s="3"/>
      <c r="E38" s="3"/>
      <c r="F38" s="3"/>
      <c r="G38" s="3"/>
      <c r="H38" s="3"/>
      <c r="I38" s="3"/>
      <c r="J38" s="4"/>
    </row>
    <row r="39" spans="1:17" ht="15.75" thickBot="1">
      <c r="A39" s="10" t="s">
        <v>138</v>
      </c>
      <c r="B39" s="20"/>
      <c r="C39" s="3"/>
      <c r="D39" s="3"/>
      <c r="E39" s="3"/>
      <c r="F39" s="3"/>
      <c r="G39" s="114">
        <v>42736</v>
      </c>
      <c r="H39" s="146">
        <v>2016</v>
      </c>
      <c r="I39" s="126" t="s">
        <v>34</v>
      </c>
      <c r="J39" s="127" t="s">
        <v>35</v>
      </c>
      <c r="K39" s="146">
        <v>2015</v>
      </c>
      <c r="L39" s="126" t="s">
        <v>34</v>
      </c>
      <c r="M39" s="127" t="s">
        <v>35</v>
      </c>
    </row>
    <row r="40" spans="1:17" ht="15.75" thickBot="1">
      <c r="A40" s="8"/>
      <c r="B40" s="11" t="s">
        <v>4</v>
      </c>
      <c r="C40" s="11" t="s">
        <v>5</v>
      </c>
      <c r="D40" s="11" t="s">
        <v>36</v>
      </c>
      <c r="E40" s="11" t="s">
        <v>35</v>
      </c>
      <c r="F40" s="24"/>
      <c r="G40" s="116" t="s">
        <v>37</v>
      </c>
      <c r="H40" s="117" t="s">
        <v>38</v>
      </c>
      <c r="I40" s="9"/>
      <c r="J40" s="7"/>
      <c r="K40" s="117" t="s">
        <v>38</v>
      </c>
      <c r="L40" s="9"/>
      <c r="M40" s="7"/>
    </row>
    <row r="41" spans="1:17" ht="15.75" thickBot="1">
      <c r="A41" s="26" t="s">
        <v>39</v>
      </c>
      <c r="B41" s="14" t="s">
        <v>30</v>
      </c>
      <c r="C41" s="14"/>
      <c r="D41" s="27">
        <f>(D42+D53+D59)</f>
        <v>106181.1</v>
      </c>
      <c r="E41" s="28">
        <f>(D41/G41)*1000</f>
        <v>434.99194998750505</v>
      </c>
      <c r="F41" s="28"/>
      <c r="G41" s="115">
        <v>244099</v>
      </c>
      <c r="H41" s="128">
        <v>243978</v>
      </c>
      <c r="I41" s="136">
        <f>(I42+I53+I59)</f>
        <v>101197.6</v>
      </c>
      <c r="J41" s="141">
        <f>(I41/H41)*1000</f>
        <v>414.78166064153328</v>
      </c>
      <c r="K41" s="89">
        <v>243870</v>
      </c>
      <c r="L41" s="136">
        <f>(L42+L53+L59)</f>
        <v>101637.2</v>
      </c>
      <c r="M41" s="141">
        <f>(L41/K41)*1000</f>
        <v>416.7679501373683</v>
      </c>
    </row>
    <row r="42" spans="1:17">
      <c r="A42" s="26" t="s">
        <v>40</v>
      </c>
      <c r="B42" s="14" t="s">
        <v>30</v>
      </c>
      <c r="C42" s="14"/>
      <c r="D42" s="69">
        <f>SUM(D43:D52)</f>
        <v>104923</v>
      </c>
      <c r="E42" s="29">
        <f>(D42/G41)*1000</f>
        <v>429.83789364151431</v>
      </c>
      <c r="F42" s="29"/>
      <c r="G42" s="7"/>
      <c r="H42" s="8"/>
      <c r="I42" s="137">
        <f>SUM(I44:I52)</f>
        <v>100096.5</v>
      </c>
      <c r="J42" s="141">
        <f>(I42/H41)*1000</f>
        <v>410.26854880358064</v>
      </c>
      <c r="K42" s="8"/>
      <c r="L42" s="137">
        <f>SUM(L44:L52)</f>
        <v>100542</v>
      </c>
      <c r="M42" s="141">
        <f>(L42/K41)*1000</f>
        <v>412.27703284536841</v>
      </c>
    </row>
    <row r="43" spans="1:17">
      <c r="A43" s="30" t="s">
        <v>41</v>
      </c>
      <c r="B43" s="14"/>
      <c r="C43" s="14"/>
      <c r="D43" s="31"/>
      <c r="E43" s="28">
        <f>(D43/G41)*1000</f>
        <v>0</v>
      </c>
      <c r="F43" s="28"/>
      <c r="G43" s="7"/>
      <c r="H43" s="8"/>
      <c r="I43" s="138">
        <f>SUM(I44:I45)</f>
        <v>85000</v>
      </c>
      <c r="J43" s="109">
        <f>(I43/H41)*1000</f>
        <v>348.39206813729106</v>
      </c>
      <c r="K43" s="8"/>
      <c r="L43" s="138">
        <f>SUM(L44:L45)</f>
        <v>85562</v>
      </c>
      <c r="M43" s="109">
        <f>(L43/K41)*1000</f>
        <v>350.8508631648009</v>
      </c>
    </row>
    <row r="44" spans="1:17">
      <c r="A44" s="30" t="s">
        <v>42</v>
      </c>
      <c r="B44" s="14"/>
      <c r="C44" s="14"/>
      <c r="D44" s="31">
        <v>19699</v>
      </c>
      <c r="E44" s="59">
        <f>(D44/G41)</f>
        <v>8.0700863174367782E-2</v>
      </c>
      <c r="F44" s="14"/>
      <c r="G44" s="7"/>
      <c r="H44" s="8"/>
      <c r="I44" s="138">
        <v>17000</v>
      </c>
      <c r="J44" s="109">
        <f>(I44/H41)*1000</f>
        <v>69.678413627458212</v>
      </c>
      <c r="K44" s="8"/>
      <c r="L44" s="138">
        <v>17279</v>
      </c>
      <c r="M44" s="109">
        <f>(L44/K41)*1000</f>
        <v>70.853323492024444</v>
      </c>
    </row>
    <row r="45" spans="1:17">
      <c r="A45" s="30" t="s">
        <v>43</v>
      </c>
      <c r="B45" s="32"/>
      <c r="C45" s="14"/>
      <c r="D45" s="31">
        <v>68247</v>
      </c>
      <c r="E45" s="68">
        <f>(D45/G41)</f>
        <v>0.27958738053003085</v>
      </c>
      <c r="F45" s="14"/>
      <c r="G45" s="7"/>
      <c r="H45" s="8"/>
      <c r="I45" s="138">
        <v>68000</v>
      </c>
      <c r="J45" s="109">
        <f>(I45/H41)*1000</f>
        <v>278.71365450983285</v>
      </c>
      <c r="K45" s="8"/>
      <c r="L45" s="138">
        <v>68283</v>
      </c>
      <c r="M45" s="109">
        <f>(L45/K41)*1000</f>
        <v>279.99753967277644</v>
      </c>
    </row>
    <row r="46" spans="1:17">
      <c r="A46" s="30" t="s">
        <v>44</v>
      </c>
      <c r="B46" s="14"/>
      <c r="C46" s="14"/>
      <c r="D46" s="31">
        <v>6737</v>
      </c>
      <c r="E46" s="59">
        <f>(D46/G41)*1000</f>
        <v>27.599457597122477</v>
      </c>
      <c r="F46" s="14"/>
      <c r="G46" s="7"/>
      <c r="H46" s="8"/>
      <c r="I46" s="138">
        <v>6239</v>
      </c>
      <c r="J46" s="109">
        <f>(I46/H41)*1000</f>
        <v>25.571977801277164</v>
      </c>
      <c r="K46" s="8"/>
      <c r="L46" s="138">
        <v>6389</v>
      </c>
      <c r="M46" s="109">
        <f>(L46/K41)*1000</f>
        <v>26.198384385123219</v>
      </c>
    </row>
    <row r="47" spans="1:17">
      <c r="A47" s="30" t="s">
        <v>45</v>
      </c>
      <c r="B47" s="14"/>
      <c r="C47" s="14"/>
      <c r="D47" s="31">
        <v>5463</v>
      </c>
      <c r="E47" s="59">
        <f>(D47/G41)*1000</f>
        <v>22.380263745447547</v>
      </c>
      <c r="F47" s="14"/>
      <c r="G47" s="7"/>
      <c r="H47" s="8"/>
      <c r="I47" s="138">
        <v>4190</v>
      </c>
      <c r="J47" s="109">
        <f>(I47/H41)*1000</f>
        <v>17.17367959406176</v>
      </c>
      <c r="K47" s="8"/>
      <c r="L47" s="138">
        <v>4073</v>
      </c>
      <c r="M47" s="109">
        <f>(L47/K41)*1000</f>
        <v>16.701521302333212</v>
      </c>
    </row>
    <row r="48" spans="1:17">
      <c r="A48" s="30" t="s">
        <v>46</v>
      </c>
      <c r="B48" s="14"/>
      <c r="C48" s="14"/>
      <c r="D48" s="31">
        <v>3566</v>
      </c>
      <c r="E48" s="59">
        <f>(D48/G41)*1000</f>
        <v>14.608826746524976</v>
      </c>
      <c r="F48" s="14"/>
      <c r="G48" s="12"/>
      <c r="H48" s="129"/>
      <c r="I48" s="138">
        <v>3513</v>
      </c>
      <c r="J48" s="109">
        <f>(I48/H41)*1000</f>
        <v>14.398839239603571</v>
      </c>
      <c r="K48" s="129"/>
      <c r="L48" s="138">
        <v>3348</v>
      </c>
      <c r="M48" s="109">
        <f>(L48/K41)*1000</f>
        <v>13.728625907245663</v>
      </c>
      <c r="Q48" s="134"/>
    </row>
    <row r="49" spans="1:17">
      <c r="A49" s="30" t="s">
        <v>47</v>
      </c>
      <c r="B49" s="14"/>
      <c r="C49" s="14"/>
      <c r="D49" s="31"/>
      <c r="E49" s="14"/>
      <c r="F49" s="14"/>
      <c r="G49" s="12"/>
      <c r="H49" s="8"/>
      <c r="I49" s="139"/>
      <c r="J49" s="109"/>
      <c r="K49" s="8"/>
      <c r="L49" s="139"/>
      <c r="M49" s="109"/>
      <c r="Q49" s="11"/>
    </row>
    <row r="50" spans="1:17">
      <c r="A50" s="30" t="s">
        <v>48</v>
      </c>
      <c r="B50" s="14"/>
      <c r="C50" s="14"/>
      <c r="D50" s="31"/>
      <c r="E50" s="14"/>
      <c r="F50" s="14"/>
      <c r="G50" s="12"/>
      <c r="H50" s="8"/>
      <c r="I50" s="139"/>
      <c r="J50" s="109"/>
      <c r="K50" s="8"/>
      <c r="L50" s="139"/>
      <c r="M50" s="109"/>
      <c r="Q50" s="135"/>
    </row>
    <row r="51" spans="1:17">
      <c r="A51" s="30" t="s">
        <v>49</v>
      </c>
      <c r="B51" s="14"/>
      <c r="C51" s="14"/>
      <c r="D51" s="31">
        <v>177</v>
      </c>
      <c r="E51" s="59">
        <f>(D51/G41)*1000</f>
        <v>0.7251156293143356</v>
      </c>
      <c r="F51" s="14"/>
      <c r="G51" s="12"/>
      <c r="H51" s="8"/>
      <c r="I51" s="139">
        <v>185.5</v>
      </c>
      <c r="J51" s="109">
        <f>(I51/H41)*1000</f>
        <v>0.76031445458197044</v>
      </c>
      <c r="K51" s="8"/>
      <c r="L51" s="139">
        <v>295</v>
      </c>
      <c r="M51" s="109">
        <f>(L51/K41)*1000</f>
        <v>1.2096608848976913</v>
      </c>
    </row>
    <row r="52" spans="1:17">
      <c r="A52" s="30" t="s">
        <v>50</v>
      </c>
      <c r="B52" s="14"/>
      <c r="C52" s="14"/>
      <c r="D52" s="31">
        <v>1034</v>
      </c>
      <c r="E52" s="59">
        <f>(D52/G41)*1000</f>
        <v>4.2359862187063442</v>
      </c>
      <c r="F52" s="14"/>
      <c r="G52" s="7"/>
      <c r="H52" s="8"/>
      <c r="I52" s="140">
        <v>969</v>
      </c>
      <c r="J52" s="109">
        <f>(I52/H41)*1000</f>
        <v>3.9716695767651182</v>
      </c>
      <c r="K52" s="8"/>
      <c r="L52" s="140">
        <v>875</v>
      </c>
      <c r="M52" s="109">
        <f>(L52/K41)*1000</f>
        <v>3.5879772009677287</v>
      </c>
    </row>
    <row r="53" spans="1:17">
      <c r="A53" s="26" t="s">
        <v>51</v>
      </c>
      <c r="B53" s="14" t="s">
        <v>30</v>
      </c>
      <c r="C53" s="14"/>
      <c r="D53" s="69">
        <f>SUM(D54:D58)</f>
        <v>1258.0999999999999</v>
      </c>
      <c r="E53" s="29">
        <f>(D53/G41)*1000</f>
        <v>5.1540563459907656</v>
      </c>
      <c r="F53" s="33"/>
      <c r="G53" s="7"/>
      <c r="H53" s="8"/>
      <c r="I53" s="137">
        <f>SUM(I54:I58)</f>
        <v>1101.0999999999999</v>
      </c>
      <c r="J53" s="141">
        <f>(I53/H41)*1000</f>
        <v>4.5131118379526018</v>
      </c>
      <c r="K53" s="8"/>
      <c r="L53" s="137">
        <f>SUM(L54:L58)</f>
        <v>1095.2</v>
      </c>
      <c r="M53" s="141">
        <f>(L53/K41)*1000</f>
        <v>4.4909172919998364</v>
      </c>
    </row>
    <row r="54" spans="1:17">
      <c r="A54" s="30" t="s">
        <v>52</v>
      </c>
      <c r="B54" s="14"/>
      <c r="C54" s="14"/>
      <c r="D54" s="31"/>
      <c r="E54" s="14"/>
      <c r="F54" s="14"/>
      <c r="G54" s="7"/>
      <c r="H54" s="8"/>
      <c r="I54" s="139"/>
      <c r="J54" s="7"/>
      <c r="K54" s="8"/>
      <c r="L54" s="139"/>
      <c r="M54" s="7"/>
    </row>
    <row r="55" spans="1:17">
      <c r="A55" s="30" t="s">
        <v>53</v>
      </c>
      <c r="B55" s="14"/>
      <c r="C55" s="14"/>
      <c r="D55" s="31"/>
      <c r="E55" s="14"/>
      <c r="F55" s="14"/>
      <c r="G55" s="7"/>
      <c r="H55" s="8"/>
      <c r="I55" s="139"/>
      <c r="J55" s="7"/>
      <c r="K55" s="8"/>
      <c r="L55" s="139"/>
      <c r="M55" s="7"/>
    </row>
    <row r="56" spans="1:17">
      <c r="A56" s="30" t="s">
        <v>54</v>
      </c>
      <c r="B56" s="14"/>
      <c r="C56" s="14"/>
      <c r="D56" s="31">
        <v>1247</v>
      </c>
      <c r="E56" s="14"/>
      <c r="F56" s="14"/>
      <c r="G56" s="7"/>
      <c r="H56" s="8"/>
      <c r="I56" s="138">
        <v>1090</v>
      </c>
      <c r="J56" s="7"/>
      <c r="K56" s="8"/>
      <c r="L56" s="138">
        <v>1084</v>
      </c>
      <c r="M56" s="7"/>
    </row>
    <row r="57" spans="1:17">
      <c r="A57" s="30" t="s">
        <v>55</v>
      </c>
      <c r="B57" s="14"/>
      <c r="C57" s="14"/>
      <c r="D57" s="31"/>
      <c r="E57" s="14"/>
      <c r="F57" s="14"/>
      <c r="G57" s="7"/>
      <c r="H57" s="8"/>
      <c r="I57" s="139"/>
      <c r="J57" s="7"/>
      <c r="K57" s="8"/>
      <c r="L57" s="139"/>
      <c r="M57" s="7"/>
    </row>
    <row r="58" spans="1:17">
      <c r="A58" s="30" t="s">
        <v>56</v>
      </c>
      <c r="B58" s="14"/>
      <c r="C58" s="14"/>
      <c r="D58" s="31">
        <v>11.1</v>
      </c>
      <c r="E58" s="14"/>
      <c r="F58" s="14"/>
      <c r="G58" s="7"/>
      <c r="H58" s="8"/>
      <c r="I58" s="139">
        <v>11.1</v>
      </c>
      <c r="J58" s="7"/>
      <c r="K58" s="8"/>
      <c r="L58" s="139">
        <v>11.2</v>
      </c>
      <c r="M58" s="7"/>
    </row>
    <row r="59" spans="1:17">
      <c r="A59" s="26" t="s">
        <v>57</v>
      </c>
      <c r="B59" s="14" t="s">
        <v>30</v>
      </c>
      <c r="C59" s="14"/>
      <c r="D59" s="69">
        <f>SUM(D60:D62)</f>
        <v>0</v>
      </c>
      <c r="E59" s="29">
        <f>(D59/G41)*1000</f>
        <v>0</v>
      </c>
      <c r="F59" s="34"/>
      <c r="G59" s="7"/>
      <c r="H59" s="8"/>
      <c r="I59" s="9"/>
      <c r="J59" s="7"/>
      <c r="K59" s="8"/>
      <c r="L59" s="9"/>
      <c r="M59" s="7"/>
    </row>
    <row r="60" spans="1:17">
      <c r="A60" s="35" t="s">
        <v>58</v>
      </c>
      <c r="B60" s="14"/>
      <c r="C60" s="14"/>
      <c r="D60" s="31"/>
      <c r="E60" s="14"/>
      <c r="F60" s="9"/>
      <c r="G60" s="7"/>
      <c r="H60" s="8"/>
      <c r="I60" s="9"/>
      <c r="J60" s="7"/>
      <c r="K60" s="8"/>
      <c r="L60" s="9"/>
      <c r="M60" s="7"/>
    </row>
    <row r="61" spans="1:17">
      <c r="A61" s="35" t="s">
        <v>59</v>
      </c>
      <c r="B61" s="14"/>
      <c r="C61" s="14"/>
      <c r="D61" s="31"/>
      <c r="E61" s="14"/>
      <c r="F61" s="9"/>
      <c r="G61" s="7"/>
      <c r="H61" s="8"/>
      <c r="I61" s="9"/>
      <c r="J61" s="7"/>
      <c r="K61" s="8"/>
      <c r="L61" s="9"/>
      <c r="M61" s="7"/>
    </row>
    <row r="62" spans="1:17" ht="15.75" thickBot="1">
      <c r="A62" s="121" t="s">
        <v>60</v>
      </c>
      <c r="B62" s="17"/>
      <c r="C62" s="17"/>
      <c r="D62" s="122"/>
      <c r="E62" s="17"/>
      <c r="F62" s="43"/>
      <c r="G62" s="44"/>
      <c r="H62" s="62"/>
      <c r="I62" s="43"/>
      <c r="J62" s="44"/>
      <c r="K62" s="62"/>
      <c r="L62" s="43"/>
      <c r="M62" s="44"/>
    </row>
    <row r="63" spans="1:17">
      <c r="A63" s="143" t="s">
        <v>131</v>
      </c>
      <c r="B63" s="14"/>
      <c r="C63" s="14"/>
      <c r="D63" s="31"/>
      <c r="E63" s="9"/>
      <c r="F63" s="9"/>
      <c r="G63" s="123"/>
      <c r="H63" s="39"/>
      <c r="I63" s="9"/>
      <c r="J63" s="9"/>
    </row>
    <row r="64" spans="1:17">
      <c r="A64" s="35"/>
      <c r="B64" s="14"/>
      <c r="C64" s="14"/>
      <c r="D64" s="31"/>
      <c r="E64" s="9"/>
      <c r="F64" s="9"/>
      <c r="G64" s="124"/>
      <c r="H64" s="9"/>
      <c r="I64" s="9"/>
      <c r="J64" s="9"/>
    </row>
    <row r="65" spans="1:11">
      <c r="A65" s="26" t="s">
        <v>61</v>
      </c>
      <c r="B65" s="11" t="s">
        <v>4</v>
      </c>
      <c r="C65" s="11" t="s">
        <v>5</v>
      </c>
      <c r="D65" s="36"/>
      <c r="E65" s="9"/>
      <c r="F65" s="9"/>
      <c r="G65" s="124"/>
      <c r="H65" s="9"/>
      <c r="I65" s="9"/>
      <c r="J65" s="9"/>
    </row>
    <row r="66" spans="1:11">
      <c r="A66" s="13"/>
      <c r="B66" s="14" t="s">
        <v>30</v>
      </c>
      <c r="C66" s="14"/>
      <c r="D66" s="67" t="s">
        <v>139</v>
      </c>
      <c r="E66" s="9"/>
      <c r="F66" s="9"/>
      <c r="G66" s="124"/>
      <c r="H66" s="9"/>
      <c r="I66" s="9"/>
      <c r="J66" s="9"/>
    </row>
    <row r="67" spans="1:11">
      <c r="A67" s="26" t="s">
        <v>63</v>
      </c>
      <c r="B67" s="11" t="s">
        <v>4</v>
      </c>
      <c r="C67" s="11" t="s">
        <v>5</v>
      </c>
      <c r="D67" s="14"/>
      <c r="E67" s="9"/>
      <c r="F67" s="9"/>
      <c r="G67" s="124"/>
      <c r="H67" s="9"/>
      <c r="I67" s="9"/>
      <c r="J67" s="9"/>
    </row>
    <row r="68" spans="1:11">
      <c r="A68" s="13"/>
      <c r="B68" s="14"/>
      <c r="C68" s="14" t="s">
        <v>7</v>
      </c>
      <c r="D68" s="9"/>
      <c r="E68" s="9"/>
      <c r="F68" s="9"/>
      <c r="G68" s="124"/>
      <c r="H68" s="9"/>
      <c r="I68" s="9"/>
      <c r="J68" s="9"/>
    </row>
    <row r="69" spans="1:11">
      <c r="A69" s="13"/>
      <c r="B69" s="14"/>
      <c r="C69" s="14"/>
      <c r="D69" s="9"/>
      <c r="E69" s="9"/>
      <c r="F69" s="9"/>
      <c r="G69" s="124"/>
      <c r="H69" s="9"/>
      <c r="I69" s="9"/>
      <c r="J69" s="9"/>
    </row>
    <row r="70" spans="1:11">
      <c r="A70" s="26" t="s">
        <v>140</v>
      </c>
      <c r="B70" s="14" t="s">
        <v>7</v>
      </c>
      <c r="C70" s="14"/>
      <c r="D70" s="111" t="s">
        <v>141</v>
      </c>
      <c r="E70" s="24" t="s">
        <v>67</v>
      </c>
      <c r="F70" s="24" t="s">
        <v>142</v>
      </c>
      <c r="G70" s="124"/>
      <c r="H70" s="9"/>
      <c r="I70" s="9"/>
      <c r="J70" s="9"/>
      <c r="K70" s="9"/>
    </row>
    <row r="71" spans="1:11">
      <c r="A71" s="13" t="s">
        <v>69</v>
      </c>
      <c r="B71" s="14"/>
      <c r="C71" s="14"/>
      <c r="D71" s="31">
        <f>SUM(D72:D77)</f>
        <v>16129</v>
      </c>
      <c r="E71" s="76">
        <f>(F71/D71)</f>
        <v>15.126666253332507</v>
      </c>
      <c r="F71" s="38">
        <v>243978</v>
      </c>
      <c r="G71" s="124"/>
      <c r="H71" s="9"/>
      <c r="I71" s="9"/>
      <c r="J71" s="9"/>
    </row>
    <row r="72" spans="1:11">
      <c r="A72" s="13" t="s">
        <v>143</v>
      </c>
      <c r="B72" s="14"/>
      <c r="C72" s="14"/>
      <c r="D72" s="40">
        <v>5883</v>
      </c>
      <c r="E72" s="76">
        <f>(F71/D72)</f>
        <v>41.471698113207545</v>
      </c>
      <c r="F72" s="38"/>
      <c r="G72" s="124"/>
      <c r="H72" s="9"/>
      <c r="I72" s="9"/>
      <c r="J72" s="9"/>
    </row>
    <row r="73" spans="1:11">
      <c r="A73" s="13" t="s">
        <v>71</v>
      </c>
      <c r="B73" s="14"/>
      <c r="C73" s="14"/>
      <c r="D73" s="31">
        <v>1216</v>
      </c>
      <c r="E73" s="40">
        <f>(F71/D73)</f>
        <v>200.63980263157896</v>
      </c>
      <c r="F73" s="38"/>
      <c r="G73" s="124"/>
      <c r="H73" s="9"/>
      <c r="I73" s="9"/>
      <c r="J73" s="9"/>
    </row>
    <row r="74" spans="1:11">
      <c r="A74" s="13" t="s">
        <v>72</v>
      </c>
      <c r="B74" s="14"/>
      <c r="C74" s="14"/>
      <c r="D74" s="144">
        <v>7167</v>
      </c>
      <c r="E74" s="76">
        <f>(F71/D74)</f>
        <v>34.041858518208457</v>
      </c>
      <c r="F74" s="38"/>
      <c r="G74" s="124"/>
      <c r="H74" s="145" t="s">
        <v>144</v>
      </c>
      <c r="I74" s="9"/>
      <c r="J74" s="9"/>
    </row>
    <row r="75" spans="1:11">
      <c r="A75" s="13" t="s">
        <v>73</v>
      </c>
      <c r="B75" s="14"/>
      <c r="C75" s="14"/>
      <c r="D75" s="31">
        <v>642</v>
      </c>
      <c r="E75" s="76">
        <f>(F71/D75)</f>
        <v>380.02803738317755</v>
      </c>
      <c r="F75" s="39"/>
      <c r="G75" s="124"/>
      <c r="H75" s="9"/>
      <c r="I75" s="9"/>
      <c r="J75" s="9"/>
    </row>
    <row r="76" spans="1:11">
      <c r="A76" s="13" t="s">
        <v>74</v>
      </c>
      <c r="B76" s="14"/>
      <c r="C76" s="14"/>
      <c r="D76" s="31"/>
      <c r="E76" s="112" t="e">
        <f>(F71/D76)</f>
        <v>#DIV/0!</v>
      </c>
      <c r="F76" s="37"/>
      <c r="G76" s="124"/>
      <c r="H76" s="9"/>
      <c r="I76" s="9"/>
      <c r="J76" s="9"/>
    </row>
    <row r="77" spans="1:11">
      <c r="A77" s="13" t="s">
        <v>145</v>
      </c>
      <c r="B77" s="14" t="s">
        <v>146</v>
      </c>
      <c r="C77" s="14"/>
      <c r="D77" s="113">
        <v>1221</v>
      </c>
      <c r="E77" s="28">
        <f>(F71/D77)</f>
        <v>199.81818181818181</v>
      </c>
      <c r="F77" s="9"/>
      <c r="G77" s="124"/>
      <c r="H77" s="9"/>
      <c r="I77" s="9"/>
      <c r="J77" s="9"/>
    </row>
    <row r="78" spans="1:11">
      <c r="A78" s="26" t="s">
        <v>147</v>
      </c>
      <c r="B78" s="11"/>
      <c r="C78" s="11" t="s">
        <v>30</v>
      </c>
      <c r="D78" s="38"/>
      <c r="E78" s="9"/>
      <c r="F78" s="9"/>
      <c r="G78" s="124"/>
      <c r="H78" s="9"/>
      <c r="I78" s="9"/>
      <c r="J78" s="9"/>
    </row>
    <row r="79" spans="1:11">
      <c r="A79" s="26" t="s">
        <v>148</v>
      </c>
      <c r="B79" s="11" t="s">
        <v>7</v>
      </c>
      <c r="C79" s="11"/>
      <c r="D79" s="9"/>
      <c r="E79" s="9" t="s">
        <v>149</v>
      </c>
      <c r="F79" s="9"/>
      <c r="G79" s="124"/>
      <c r="H79" s="133" t="s">
        <v>150</v>
      </c>
      <c r="I79" s="9"/>
      <c r="J79" s="9"/>
    </row>
    <row r="80" spans="1:11">
      <c r="A80" s="13"/>
      <c r="B80" s="14"/>
      <c r="C80" s="14"/>
      <c r="D80" s="9"/>
      <c r="E80" s="9"/>
      <c r="F80" s="9"/>
      <c r="G80" s="124"/>
      <c r="H80" s="9"/>
      <c r="I80" s="9"/>
      <c r="J80" s="9"/>
    </row>
    <row r="81" spans="1:10">
      <c r="A81" s="26" t="s">
        <v>151</v>
      </c>
      <c r="B81" s="14" t="s">
        <v>7</v>
      </c>
      <c r="C81" s="14"/>
      <c r="D81" s="66">
        <f>(H93/D82)</f>
        <v>81366.333333333328</v>
      </c>
      <c r="E81" s="41"/>
      <c r="F81" s="41"/>
      <c r="G81" s="124"/>
      <c r="H81" s="9"/>
      <c r="I81" s="9"/>
      <c r="J81" s="9"/>
    </row>
    <row r="82" spans="1:10">
      <c r="A82" s="13" t="s">
        <v>83</v>
      </c>
      <c r="B82" s="11"/>
      <c r="C82" s="14"/>
      <c r="D82" s="14">
        <v>3</v>
      </c>
      <c r="E82" s="9"/>
      <c r="F82" s="9"/>
      <c r="G82" s="124"/>
      <c r="H82" s="9"/>
      <c r="I82" s="9"/>
      <c r="J82" s="9"/>
    </row>
    <row r="83" spans="1:10" ht="15.75" thickBot="1">
      <c r="A83" s="42" t="s">
        <v>152</v>
      </c>
      <c r="B83" s="17" t="s">
        <v>30</v>
      </c>
      <c r="C83" s="17"/>
      <c r="D83" s="43">
        <v>8423</v>
      </c>
      <c r="E83" s="43"/>
      <c r="F83" s="43"/>
      <c r="G83" s="125"/>
      <c r="H83" s="9"/>
      <c r="I83" s="9"/>
      <c r="J83" s="9"/>
    </row>
    <row r="84" spans="1:10" ht="15.75" thickBot="1">
      <c r="A84" s="26"/>
      <c r="B84" s="14"/>
      <c r="C84" s="14"/>
      <c r="D84" s="9"/>
      <c r="E84" s="9"/>
      <c r="F84" s="9"/>
      <c r="G84" s="9"/>
      <c r="H84" s="9"/>
      <c r="I84" s="9"/>
      <c r="J84" s="9"/>
    </row>
    <row r="85" spans="1:10">
      <c r="A85" s="10" t="s">
        <v>153</v>
      </c>
      <c r="B85" s="71"/>
      <c r="C85" s="71"/>
      <c r="D85" s="3"/>
      <c r="E85" s="3"/>
      <c r="F85" s="3"/>
      <c r="G85" s="4"/>
      <c r="H85" s="147" t="s">
        <v>154</v>
      </c>
    </row>
    <row r="86" spans="1:10">
      <c r="A86" s="8"/>
      <c r="B86" s="11" t="s">
        <v>4</v>
      </c>
      <c r="C86" s="11" t="s">
        <v>5</v>
      </c>
      <c r="D86" s="24" t="s">
        <v>36</v>
      </c>
      <c r="E86" s="11" t="s">
        <v>88</v>
      </c>
      <c r="F86" s="9"/>
      <c r="G86" s="7"/>
      <c r="H86" s="58" t="s">
        <v>131</v>
      </c>
    </row>
    <row r="87" spans="1:10">
      <c r="A87" s="30" t="s">
        <v>89</v>
      </c>
      <c r="B87" s="14" t="s">
        <v>7</v>
      </c>
      <c r="C87" s="14"/>
      <c r="D87" s="38">
        <v>19751</v>
      </c>
      <c r="E87" s="118">
        <f>(D87/182143)</f>
        <v>0.10843677769664495</v>
      </c>
      <c r="F87" s="45"/>
      <c r="G87" s="7"/>
    </row>
    <row r="88" spans="1:10">
      <c r="A88" s="30" t="s">
        <v>90</v>
      </c>
      <c r="B88" s="9"/>
      <c r="C88" s="14"/>
      <c r="D88" s="41"/>
      <c r="E88" s="14"/>
      <c r="F88" s="9"/>
      <c r="G88" s="7"/>
    </row>
    <row r="89" spans="1:10">
      <c r="A89" s="30" t="s">
        <v>91</v>
      </c>
      <c r="B89" s="14"/>
      <c r="C89" s="14"/>
      <c r="D89" s="38"/>
      <c r="E89" s="119">
        <f>(D89/204621)</f>
        <v>0</v>
      </c>
      <c r="F89" s="45"/>
      <c r="G89" s="7"/>
    </row>
    <row r="90" spans="1:10" ht="15.75" thickBot="1">
      <c r="A90" s="47" t="s">
        <v>92</v>
      </c>
      <c r="B90" s="17" t="s">
        <v>7</v>
      </c>
      <c r="C90" s="17"/>
      <c r="D90" s="84">
        <v>8237</v>
      </c>
      <c r="E90" s="120">
        <f>(17300/182413)</f>
        <v>9.483973181735951E-2</v>
      </c>
      <c r="F90" s="43"/>
      <c r="G90" s="44"/>
    </row>
    <row r="91" spans="1:10" ht="15.75" thickBot="1">
      <c r="A91" s="46" t="s">
        <v>155</v>
      </c>
      <c r="B91" s="14"/>
      <c r="C91" s="14"/>
      <c r="D91" s="41"/>
      <c r="E91" s="9"/>
      <c r="F91" s="9"/>
      <c r="G91" s="9"/>
    </row>
    <row r="92" spans="1:10" ht="15.75" thickBot="1">
      <c r="A92" s="46"/>
      <c r="B92" s="14"/>
      <c r="C92" s="14"/>
      <c r="D92" s="85"/>
      <c r="E92" s="86">
        <v>2015</v>
      </c>
      <c r="F92" s="86"/>
      <c r="G92" s="86">
        <v>2016</v>
      </c>
      <c r="H92" s="86">
        <v>2017</v>
      </c>
      <c r="I92" s="87"/>
    </row>
    <row r="93" spans="1:10" ht="15.75" thickBot="1">
      <c r="A93" s="49"/>
      <c r="D93" s="88" t="s">
        <v>93</v>
      </c>
      <c r="E93" s="89">
        <v>243870</v>
      </c>
      <c r="F93" s="89"/>
      <c r="G93" s="90">
        <v>243978</v>
      </c>
      <c r="H93" s="91">
        <v>244099</v>
      </c>
      <c r="I93" s="92"/>
    </row>
    <row r="94" spans="1:10" ht="15.75" thickBot="1">
      <c r="A94" s="10" t="s">
        <v>94</v>
      </c>
      <c r="B94" s="3"/>
      <c r="C94" s="3"/>
      <c r="D94" s="8"/>
      <c r="E94" s="9"/>
      <c r="F94" s="9"/>
      <c r="G94" s="7"/>
      <c r="H94" s="96"/>
      <c r="I94" s="7"/>
    </row>
    <row r="95" spans="1:10" ht="15.75" thickBot="1">
      <c r="A95" s="50"/>
      <c r="B95" s="103" t="s">
        <v>4</v>
      </c>
      <c r="C95" s="86" t="s">
        <v>5</v>
      </c>
      <c r="D95" s="103" t="s">
        <v>95</v>
      </c>
      <c r="E95" s="86" t="s">
        <v>96</v>
      </c>
      <c r="F95" s="87" t="s">
        <v>97</v>
      </c>
      <c r="G95" s="87" t="s">
        <v>98</v>
      </c>
      <c r="H95" s="104" t="s">
        <v>99</v>
      </c>
      <c r="I95" s="105" t="s">
        <v>100</v>
      </c>
    </row>
    <row r="96" spans="1:10">
      <c r="A96" s="26" t="s">
        <v>102</v>
      </c>
      <c r="B96" s="14" t="s">
        <v>30</v>
      </c>
      <c r="C96" s="9"/>
      <c r="D96" s="93">
        <f>SUM(D97:D99)</f>
        <v>19454000</v>
      </c>
      <c r="E96" s="60">
        <f>SUM(E97:E99)</f>
        <v>19054000</v>
      </c>
      <c r="F96" s="51">
        <f>(D96/E93)</f>
        <v>79.772009677287073</v>
      </c>
      <c r="G96" s="61">
        <f>(E96/G93)</f>
        <v>78.097205485740517</v>
      </c>
      <c r="H96" s="97">
        <f>(I96/H93)</f>
        <v>84.986009774722547</v>
      </c>
      <c r="I96" s="75">
        <f>SUM(I97:I99)</f>
        <v>20745000</v>
      </c>
      <c r="J96" s="25"/>
    </row>
    <row r="97" spans="1:9">
      <c r="A97" s="50" t="s">
        <v>103</v>
      </c>
      <c r="B97" s="14"/>
      <c r="C97" s="9"/>
      <c r="D97" s="94">
        <v>12454000</v>
      </c>
      <c r="E97" s="38">
        <v>12415000</v>
      </c>
      <c r="F97" s="65">
        <f>(D97/E93)</f>
        <v>51.068192069545248</v>
      </c>
      <c r="G97" s="74">
        <f>(E97/G93)</f>
        <v>50.885735599111392</v>
      </c>
      <c r="H97" s="74">
        <f>(I97/H93)</f>
        <v>52.585221569936785</v>
      </c>
      <c r="I97" s="72">
        <v>12836000</v>
      </c>
    </row>
    <row r="98" spans="1:9">
      <c r="A98" s="50" t="s">
        <v>104</v>
      </c>
      <c r="B98" s="14"/>
      <c r="C98" s="9"/>
      <c r="D98" s="94"/>
      <c r="E98" s="38"/>
      <c r="F98" s="65">
        <f>(D98/E93)</f>
        <v>0</v>
      </c>
      <c r="G98" s="74">
        <f>(E98/G93)</f>
        <v>0</v>
      </c>
      <c r="H98" s="98">
        <f>(I98/H93)</f>
        <v>0</v>
      </c>
      <c r="I98" s="72"/>
    </row>
    <row r="99" spans="1:9">
      <c r="A99" s="50" t="s">
        <v>105</v>
      </c>
      <c r="B99" s="14"/>
      <c r="C99" s="9"/>
      <c r="D99" s="94">
        <v>7000000</v>
      </c>
      <c r="E99" s="38">
        <v>6639000</v>
      </c>
      <c r="F99" s="65">
        <f>(D99/E93)</f>
        <v>28.703817607741829</v>
      </c>
      <c r="G99" s="74">
        <f>(E99/G93)</f>
        <v>27.211469886629121</v>
      </c>
      <c r="H99" s="106">
        <f>(I99/H93)</f>
        <v>32.400788204785762</v>
      </c>
      <c r="I99" s="72">
        <v>7909000</v>
      </c>
    </row>
    <row r="100" spans="1:9">
      <c r="A100" s="26" t="s">
        <v>106</v>
      </c>
      <c r="B100" s="14" t="s">
        <v>30</v>
      </c>
      <c r="C100" s="9"/>
      <c r="D100" s="93">
        <f>SUM(D101:D102)</f>
        <v>12131000</v>
      </c>
      <c r="E100" s="60">
        <f>SUM(E101:E102)</f>
        <v>12753000</v>
      </c>
      <c r="F100" s="51">
        <f>(D100/E93)</f>
        <v>49.743715914216594</v>
      </c>
      <c r="G100" s="61">
        <f>(E100/G93)</f>
        <v>52.271106411233802</v>
      </c>
      <c r="H100" s="97">
        <f>(I100/H93)</f>
        <v>47.882211725570365</v>
      </c>
      <c r="I100" s="73">
        <f>SUM(I101:I102)</f>
        <v>11688000</v>
      </c>
    </row>
    <row r="101" spans="1:9">
      <c r="A101" s="50" t="s">
        <v>107</v>
      </c>
      <c r="B101" s="14"/>
      <c r="C101" s="9"/>
      <c r="D101" s="94">
        <v>10968000</v>
      </c>
      <c r="E101" s="38">
        <v>11506000</v>
      </c>
      <c r="F101" s="52">
        <f>(D101/E93)</f>
        <v>44.974781645958913</v>
      </c>
      <c r="G101" s="109">
        <f>(E101/G93)</f>
        <v>47.159989835149069</v>
      </c>
      <c r="H101" s="106">
        <f>(I101/H93)</f>
        <v>42.75314524025088</v>
      </c>
      <c r="I101" s="72">
        <v>10436000</v>
      </c>
    </row>
    <row r="102" spans="1:9">
      <c r="A102" s="50" t="s">
        <v>108</v>
      </c>
      <c r="B102" s="14"/>
      <c r="C102" s="9"/>
      <c r="D102" s="100">
        <v>1163000</v>
      </c>
      <c r="E102" s="108">
        <v>1247000</v>
      </c>
      <c r="F102" s="101">
        <f>(D102/E93)</f>
        <v>4.7689342682576781</v>
      </c>
      <c r="G102" s="110">
        <f>(E102/G93)</f>
        <v>5.1111165760847292</v>
      </c>
      <c r="H102" s="107">
        <f>(I102/H93)</f>
        <v>5.1290664853194814</v>
      </c>
      <c r="I102" s="102">
        <v>1252000</v>
      </c>
    </row>
    <row r="103" spans="1:9">
      <c r="A103" s="26" t="s">
        <v>109</v>
      </c>
      <c r="B103" s="14"/>
      <c r="C103" s="9" t="s">
        <v>30</v>
      </c>
      <c r="D103" s="8"/>
      <c r="E103" s="53"/>
      <c r="F103" s="53"/>
      <c r="G103" s="7"/>
      <c r="H103" s="98"/>
      <c r="I103" s="7"/>
    </row>
    <row r="104" spans="1:9">
      <c r="A104" s="26" t="s">
        <v>110</v>
      </c>
      <c r="B104" s="14"/>
      <c r="C104" s="9" t="s">
        <v>30</v>
      </c>
      <c r="D104" s="8"/>
      <c r="E104" s="53"/>
      <c r="F104" s="52"/>
      <c r="G104" s="7"/>
      <c r="H104" s="98"/>
      <c r="I104" s="7"/>
    </row>
    <row r="105" spans="1:9">
      <c r="A105" s="26" t="s">
        <v>111</v>
      </c>
      <c r="B105" s="14"/>
      <c r="C105" s="9" t="s">
        <v>30</v>
      </c>
      <c r="D105" s="8"/>
      <c r="E105" s="53"/>
      <c r="F105" s="52"/>
      <c r="G105" s="7"/>
      <c r="H105" s="98"/>
      <c r="I105" s="7"/>
    </row>
    <row r="106" spans="1:9">
      <c r="A106" s="26" t="s">
        <v>112</v>
      </c>
      <c r="B106" s="14"/>
      <c r="C106" s="9" t="s">
        <v>30</v>
      </c>
      <c r="D106" s="8"/>
      <c r="E106" s="53"/>
      <c r="F106" s="52"/>
      <c r="G106" s="54"/>
      <c r="H106" s="98"/>
      <c r="I106" s="7"/>
    </row>
    <row r="107" spans="1:9" ht="15.75" thickBot="1">
      <c r="A107" s="42" t="s">
        <v>156</v>
      </c>
      <c r="B107" s="17"/>
      <c r="C107" s="43" t="s">
        <v>30</v>
      </c>
      <c r="D107" s="95">
        <v>405.58</v>
      </c>
      <c r="E107" s="55">
        <v>358.8</v>
      </c>
      <c r="F107" s="55"/>
      <c r="G107" s="56"/>
      <c r="H107" s="99"/>
      <c r="I107" s="44" t="s">
        <v>157</v>
      </c>
    </row>
    <row r="108" spans="1:9">
      <c r="A108" s="78" t="s">
        <v>158</v>
      </c>
    </row>
    <row r="109" spans="1:9">
      <c r="A109" s="77" t="s">
        <v>159</v>
      </c>
    </row>
    <row r="110" spans="1:9">
      <c r="A110" s="152" t="s">
        <v>115</v>
      </c>
      <c r="B110" s="150" t="s">
        <v>4</v>
      </c>
      <c r="C110" s="150" t="s">
        <v>5</v>
      </c>
    </row>
    <row r="111" spans="1:9">
      <c r="A111" s="153" t="s">
        <v>116</v>
      </c>
      <c r="B111" s="150" t="s">
        <v>30</v>
      </c>
      <c r="C111" s="150"/>
    </row>
    <row r="112" spans="1:9">
      <c r="A112" s="153" t="s">
        <v>117</v>
      </c>
      <c r="B112" s="150" t="s">
        <v>30</v>
      </c>
      <c r="C112" s="150"/>
    </row>
    <row r="113" spans="1:5">
      <c r="A113" s="153" t="s">
        <v>118</v>
      </c>
      <c r="B113" s="150" t="s">
        <v>30</v>
      </c>
      <c r="C113" s="150"/>
      <c r="D113" s="58" t="s">
        <v>160</v>
      </c>
    </row>
    <row r="114" spans="1:5">
      <c r="A114" s="153" t="s">
        <v>120</v>
      </c>
      <c r="B114" s="150" t="s">
        <v>30</v>
      </c>
      <c r="C114" s="150"/>
      <c r="D114" s="58" t="s">
        <v>161</v>
      </c>
    </row>
    <row r="115" spans="1:5">
      <c r="A115" s="153" t="s">
        <v>121</v>
      </c>
      <c r="B115" s="150" t="s">
        <v>30</v>
      </c>
      <c r="C115" s="150"/>
      <c r="D115" s="58" t="s">
        <v>162</v>
      </c>
    </row>
    <row r="116" spans="1:5">
      <c r="A116" s="9"/>
    </row>
    <row r="117" spans="1:5">
      <c r="A117" s="57" t="s">
        <v>123</v>
      </c>
    </row>
    <row r="118" spans="1:5">
      <c r="A118" s="142" t="s">
        <v>163</v>
      </c>
    </row>
    <row r="119" spans="1:5">
      <c r="A119" s="58" t="s">
        <v>164</v>
      </c>
    </row>
    <row r="120" spans="1:5">
      <c r="A120" s="133" t="s">
        <v>131</v>
      </c>
      <c r="D120" s="9"/>
      <c r="E120" s="9"/>
    </row>
    <row r="121" spans="1:5">
      <c r="A121" s="1" t="s">
        <v>165</v>
      </c>
      <c r="D121" s="9"/>
      <c r="E121" s="9"/>
    </row>
    <row r="122" spans="1:5">
      <c r="E122" s="9"/>
    </row>
  </sheetData>
  <hyperlinks>
    <hyperlink ref="D8" r:id="rId1" xr:uid="{00000000-0004-0000-0100-000000000000}"/>
    <hyperlink ref="D9" r:id="rId2" xr:uid="{00000000-0004-0000-0100-000001000000}"/>
    <hyperlink ref="D25" r:id="rId3" xr:uid="{00000000-0004-0000-0100-000002000000}"/>
    <hyperlink ref="D28" r:id="rId4" xr:uid="{00000000-0004-0000-0100-000003000000}"/>
    <hyperlink ref="D30" r:id="rId5" xr:uid="{00000000-0004-0000-0100-000004000000}"/>
    <hyperlink ref="D32" r:id="rId6" xr:uid="{00000000-0004-0000-0100-000005000000}"/>
    <hyperlink ref="H79" r:id="rId7" xr:uid="{00000000-0004-0000-0100-000006000000}"/>
    <hyperlink ref="A119" r:id="rId8" xr:uid="{00000000-0004-0000-0100-000007000000}"/>
    <hyperlink ref="A118" r:id="rId9" xr:uid="{00000000-0004-0000-0100-000008000000}"/>
    <hyperlink ref="A63" r:id="rId10" xr:uid="{00000000-0004-0000-0100-000009000000}"/>
    <hyperlink ref="A120" r:id="rId11" xr:uid="{00000000-0004-0000-0100-00000A000000}"/>
    <hyperlink ref="D115" r:id="rId12" xr:uid="{00000000-0004-0000-0100-00000B000000}"/>
    <hyperlink ref="D114" r:id="rId13" location="1348017144341" xr:uid="{00000000-0004-0000-0100-00000C000000}"/>
    <hyperlink ref="H86" r:id="rId14" xr:uid="{00000000-0004-0000-0100-00000D000000}"/>
    <hyperlink ref="D113" r:id="rId15" xr:uid="{00000000-0004-0000-0100-00000E000000}"/>
  </hyperlinks>
  <pageMargins left="0.7" right="0.7" top="0.75" bottom="0.75" header="0.3" footer="0.3"/>
  <pageSetup paperSize="9" orientation="portrait"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122"/>
  <sheetViews>
    <sheetView topLeftCell="A106" zoomScale="110" zoomScaleNormal="110" workbookViewId="0">
      <selection activeCell="B125" sqref="B125"/>
    </sheetView>
  </sheetViews>
  <sheetFormatPr defaultColWidth="11.42578125" defaultRowHeight="15"/>
  <cols>
    <col min="1" max="1" width="90.42578125" customWidth="1"/>
    <col min="4" max="4" width="18.5703125" customWidth="1"/>
    <col min="5" max="5" width="17.85546875" customWidth="1"/>
    <col min="6" max="6" width="12.85546875" customWidth="1"/>
    <col min="7" max="7" width="12.42578125" customWidth="1"/>
    <col min="8" max="8" width="17.28515625" customWidth="1"/>
    <col min="9" max="9" width="14.85546875" customWidth="1"/>
  </cols>
  <sheetData>
    <row r="2" spans="1:8" ht="15.75" thickBot="1"/>
    <row r="3" spans="1:8">
      <c r="A3" s="2"/>
      <c r="B3" s="3"/>
      <c r="C3" s="4"/>
    </row>
    <row r="4" spans="1:8">
      <c r="A4" s="5" t="s">
        <v>0</v>
      </c>
      <c r="B4" s="6" t="s">
        <v>166</v>
      </c>
      <c r="C4" s="7"/>
      <c r="D4" s="132" t="s">
        <v>167</v>
      </c>
    </row>
    <row r="5" spans="1:8" ht="15.75" thickBot="1">
      <c r="A5" s="8"/>
      <c r="B5" s="9"/>
      <c r="C5" s="7"/>
    </row>
    <row r="6" spans="1:8">
      <c r="A6" s="10" t="s">
        <v>3</v>
      </c>
      <c r="B6" s="3"/>
      <c r="C6" s="4"/>
    </row>
    <row r="7" spans="1:8">
      <c r="A7" s="8"/>
      <c r="B7" s="11" t="s">
        <v>4</v>
      </c>
      <c r="C7" s="12" t="s">
        <v>5</v>
      </c>
    </row>
    <row r="8" spans="1:8">
      <c r="A8" s="13" t="s">
        <v>6</v>
      </c>
      <c r="B8" s="14" t="s">
        <v>7</v>
      </c>
      <c r="C8" s="15"/>
      <c r="D8" s="58" t="s">
        <v>168</v>
      </c>
      <c r="H8" t="s">
        <v>169</v>
      </c>
    </row>
    <row r="9" spans="1:8">
      <c r="A9" s="13" t="s">
        <v>8</v>
      </c>
      <c r="B9" s="14"/>
      <c r="C9" s="15" t="s">
        <v>7</v>
      </c>
    </row>
    <row r="10" spans="1:8">
      <c r="A10" s="13" t="s">
        <v>10</v>
      </c>
      <c r="B10" s="14"/>
      <c r="C10" s="15" t="s">
        <v>7</v>
      </c>
    </row>
    <row r="11" spans="1:8">
      <c r="A11" s="13" t="s">
        <v>11</v>
      </c>
      <c r="B11" s="14"/>
      <c r="C11" s="15" t="s">
        <v>7</v>
      </c>
    </row>
    <row r="12" spans="1:8">
      <c r="A12" s="13" t="s">
        <v>12</v>
      </c>
      <c r="B12" s="14"/>
      <c r="C12" s="15" t="s">
        <v>7</v>
      </c>
    </row>
    <row r="13" spans="1:8" ht="15.75" thickBot="1">
      <c r="A13" s="16"/>
      <c r="B13" s="17"/>
      <c r="C13" s="18"/>
    </row>
    <row r="14" spans="1:8" ht="15.75" thickBot="1">
      <c r="A14" s="19"/>
      <c r="B14" s="9"/>
      <c r="C14" s="9"/>
      <c r="D14" s="9"/>
    </row>
    <row r="15" spans="1:8">
      <c r="A15" s="10" t="s">
        <v>13</v>
      </c>
      <c r="B15" s="20"/>
      <c r="C15" s="4"/>
    </row>
    <row r="16" spans="1:8">
      <c r="A16" s="8"/>
      <c r="B16" s="11" t="s">
        <v>4</v>
      </c>
      <c r="C16" s="12" t="s">
        <v>5</v>
      </c>
    </row>
    <row r="17" spans="1:12">
      <c r="A17" s="13" t="s">
        <v>6</v>
      </c>
      <c r="B17" s="14"/>
      <c r="C17" s="15" t="s">
        <v>7</v>
      </c>
      <c r="D17" s="1"/>
    </row>
    <row r="18" spans="1:12">
      <c r="A18" s="13" t="s">
        <v>8</v>
      </c>
      <c r="B18" s="14" t="s">
        <v>7</v>
      </c>
      <c r="C18" s="15"/>
      <c r="D18" s="58" t="s">
        <v>170</v>
      </c>
    </row>
    <row r="19" spans="1:12">
      <c r="A19" s="13" t="s">
        <v>10</v>
      </c>
      <c r="B19" s="14" t="s">
        <v>7</v>
      </c>
      <c r="C19" s="15"/>
      <c r="D19" s="58" t="s">
        <v>171</v>
      </c>
    </row>
    <row r="20" spans="1:12" ht="15.75" thickBot="1">
      <c r="A20" s="16" t="s">
        <v>11</v>
      </c>
      <c r="B20" s="17"/>
      <c r="C20" s="18" t="s">
        <v>7</v>
      </c>
      <c r="D20" s="1"/>
      <c r="E20" s="1"/>
      <c r="F20" s="1"/>
      <c r="G20" s="1"/>
    </row>
    <row r="21" spans="1:12">
      <c r="A21" s="8"/>
      <c r="B21" s="9"/>
      <c r="C21" s="7"/>
    </row>
    <row r="22" spans="1:12" ht="15.75" thickBot="1">
      <c r="A22" s="8"/>
      <c r="B22" s="9"/>
      <c r="C22" s="7"/>
    </row>
    <row r="23" spans="1:12">
      <c r="A23" s="10" t="s">
        <v>16</v>
      </c>
      <c r="B23" s="20"/>
      <c r="C23" s="4"/>
    </row>
    <row r="24" spans="1:12">
      <c r="A24" s="8"/>
      <c r="B24" s="11" t="s">
        <v>4</v>
      </c>
      <c r="C24" s="12" t="s">
        <v>5</v>
      </c>
      <c r="D24" s="58" t="s">
        <v>172</v>
      </c>
    </row>
    <row r="25" spans="1:12">
      <c r="A25" s="13" t="s">
        <v>6</v>
      </c>
      <c r="B25" s="14" t="s">
        <v>30</v>
      </c>
      <c r="C25" s="15"/>
      <c r="D25" s="58" t="s">
        <v>173</v>
      </c>
    </row>
    <row r="26" spans="1:12">
      <c r="A26" s="13" t="s">
        <v>8</v>
      </c>
      <c r="B26" s="14" t="s">
        <v>7</v>
      </c>
      <c r="C26" s="15"/>
      <c r="D26" s="58" t="s">
        <v>174</v>
      </c>
    </row>
    <row r="27" spans="1:12">
      <c r="A27" s="13" t="s">
        <v>10</v>
      </c>
      <c r="B27" s="14" t="s">
        <v>7</v>
      </c>
      <c r="C27" s="15"/>
      <c r="D27" s="58" t="s">
        <v>175</v>
      </c>
    </row>
    <row r="28" spans="1:12">
      <c r="A28" s="13" t="s">
        <v>11</v>
      </c>
      <c r="B28" s="14" t="s">
        <v>7</v>
      </c>
      <c r="C28" s="15"/>
      <c r="D28" s="58" t="s">
        <v>175</v>
      </c>
    </row>
    <row r="29" spans="1:12">
      <c r="A29" s="13" t="s">
        <v>12</v>
      </c>
      <c r="B29" s="14" t="s">
        <v>7</v>
      </c>
      <c r="C29" s="15"/>
      <c r="D29" s="58" t="s">
        <v>176</v>
      </c>
      <c r="L29" t="s">
        <v>18</v>
      </c>
    </row>
    <row r="30" spans="1:12">
      <c r="A30" s="13" t="s">
        <v>22</v>
      </c>
      <c r="B30" s="14" t="s">
        <v>7</v>
      </c>
      <c r="C30" s="15"/>
      <c r="D30" s="58" t="s">
        <v>177</v>
      </c>
      <c r="E30" s="9"/>
      <c r="F30" s="9"/>
      <c r="G30" s="21"/>
      <c r="H30" s="14"/>
    </row>
    <row r="31" spans="1:12">
      <c r="A31" s="13" t="s">
        <v>24</v>
      </c>
      <c r="B31" s="14" t="s">
        <v>7</v>
      </c>
      <c r="C31" s="15"/>
      <c r="D31" s="58" t="s">
        <v>178</v>
      </c>
      <c r="E31" s="9"/>
      <c r="F31" s="9"/>
      <c r="G31" s="21"/>
      <c r="H31" s="14"/>
    </row>
    <row r="32" spans="1:12">
      <c r="A32" s="13" t="s">
        <v>26</v>
      </c>
      <c r="B32" s="14"/>
      <c r="C32" s="15" t="s">
        <v>7</v>
      </c>
    </row>
    <row r="33" spans="1:12">
      <c r="A33" s="13" t="s">
        <v>28</v>
      </c>
      <c r="B33" s="14" t="s">
        <v>30</v>
      </c>
      <c r="C33" s="15"/>
      <c r="D33" s="58" t="s">
        <v>173</v>
      </c>
    </row>
    <row r="34" spans="1:12" ht="15.75" thickBot="1">
      <c r="A34" s="16" t="s">
        <v>29</v>
      </c>
      <c r="B34" s="17"/>
      <c r="C34" s="18" t="s">
        <v>7</v>
      </c>
      <c r="D34" s="1" t="s">
        <v>179</v>
      </c>
      <c r="E34" s="1"/>
      <c r="F34" s="1"/>
      <c r="G34" s="58" t="s">
        <v>180</v>
      </c>
    </row>
    <row r="35" spans="1:12">
      <c r="A35" s="9"/>
      <c r="B35" s="9"/>
      <c r="C35" s="9"/>
      <c r="H35" s="14"/>
    </row>
    <row r="36" spans="1:12">
      <c r="A36" s="64"/>
      <c r="B36" s="63"/>
      <c r="C36" s="24"/>
    </row>
    <row r="37" spans="1:12" ht="15.75" thickBot="1">
      <c r="A37" s="342"/>
      <c r="B37" s="343"/>
      <c r="C37" s="344"/>
      <c r="D37" s="344"/>
      <c r="E37" s="344"/>
      <c r="F37" s="344"/>
      <c r="G37" s="345"/>
    </row>
    <row r="38" spans="1:12" ht="15.75" thickBot="1">
      <c r="A38" s="10" t="s">
        <v>32</v>
      </c>
      <c r="B38" s="20"/>
      <c r="C38" s="79"/>
      <c r="D38" s="3"/>
      <c r="E38" s="3"/>
      <c r="F38" s="3"/>
      <c r="G38" s="3"/>
      <c r="H38" s="3"/>
      <c r="I38" s="3"/>
      <c r="J38" s="4"/>
      <c r="K38" s="3"/>
      <c r="L38" s="4"/>
    </row>
    <row r="39" spans="1:12" ht="15.75" thickBot="1">
      <c r="A39" s="10" t="s">
        <v>33</v>
      </c>
      <c r="B39" s="20"/>
      <c r="C39" s="3"/>
      <c r="D39" s="166"/>
      <c r="E39" s="167"/>
      <c r="F39" s="188">
        <v>2017</v>
      </c>
      <c r="G39" s="231">
        <v>2016</v>
      </c>
      <c r="H39" s="182"/>
      <c r="I39" s="236"/>
      <c r="J39" s="242">
        <v>2015</v>
      </c>
      <c r="K39" s="150" t="s">
        <v>34</v>
      </c>
      <c r="L39" s="346" t="s">
        <v>35</v>
      </c>
    </row>
    <row r="40" spans="1:12">
      <c r="A40" s="8"/>
      <c r="B40" s="11" t="s">
        <v>4</v>
      </c>
      <c r="C40" s="11" t="s">
        <v>5</v>
      </c>
      <c r="D40" s="168" t="s">
        <v>36</v>
      </c>
      <c r="E40" s="150" t="s">
        <v>35</v>
      </c>
      <c r="F40" s="189" t="s">
        <v>37</v>
      </c>
      <c r="G40" s="232" t="s">
        <v>38</v>
      </c>
      <c r="H40" s="182" t="s">
        <v>34</v>
      </c>
      <c r="I40" s="236" t="s">
        <v>35</v>
      </c>
      <c r="J40" s="243" t="s">
        <v>38</v>
      </c>
      <c r="K40" s="151"/>
      <c r="L40" s="174"/>
    </row>
    <row r="41" spans="1:12">
      <c r="A41" s="26" t="s">
        <v>39</v>
      </c>
      <c r="B41" s="14"/>
      <c r="C41" s="14" t="s">
        <v>7</v>
      </c>
      <c r="D41" s="169">
        <f>(D42+D53+D59)</f>
        <v>0</v>
      </c>
      <c r="E41" s="163" t="e">
        <f>(D41/F41)*1000</f>
        <v>#DIV/0!</v>
      </c>
      <c r="F41" s="190"/>
      <c r="G41" s="233"/>
      <c r="H41" s="183">
        <f>(H42+H53+H59)</f>
        <v>0</v>
      </c>
      <c r="I41" s="237" t="e">
        <f>(H41/G41)*1000</f>
        <v>#DIV/0!</v>
      </c>
      <c r="J41" s="244"/>
      <c r="K41" s="245">
        <f>(K42+K53+K59)</f>
        <v>0</v>
      </c>
      <c r="L41" s="324" t="e">
        <f>(K41/J41)*1000</f>
        <v>#DIV/0!</v>
      </c>
    </row>
    <row r="42" spans="1:12">
      <c r="A42" s="26" t="s">
        <v>40</v>
      </c>
      <c r="B42" s="14"/>
      <c r="C42" s="14"/>
      <c r="D42" s="170">
        <f>SUM(D43:D52)</f>
        <v>0</v>
      </c>
      <c r="E42" s="163" t="e">
        <f>(D42/F41)*1000</f>
        <v>#DIV/0!</v>
      </c>
      <c r="F42" s="171"/>
      <c r="G42" s="234"/>
      <c r="H42" s="184">
        <f>SUM(H43:H52)</f>
        <v>0</v>
      </c>
      <c r="I42" s="237" t="e">
        <f>(H42/G41)*1000</f>
        <v>#DIV/0!</v>
      </c>
      <c r="J42" s="247"/>
      <c r="K42" s="248">
        <f>SUM(K44:K52)</f>
        <v>0</v>
      </c>
      <c r="L42" s="324" t="e">
        <f>(K42/J41)*1000</f>
        <v>#DIV/0!</v>
      </c>
    </row>
    <row r="43" spans="1:12">
      <c r="A43" s="30" t="s">
        <v>41</v>
      </c>
      <c r="B43" s="14"/>
      <c r="C43" s="14"/>
      <c r="D43" s="172"/>
      <c r="E43" s="163" t="e">
        <f>(D43/F41)*1000</f>
        <v>#DIV/0!</v>
      </c>
      <c r="F43" s="173"/>
      <c r="G43" s="234"/>
      <c r="H43" s="185"/>
      <c r="I43" s="237" t="e">
        <f>(H43/G41)*1000</f>
        <v>#DIV/0!</v>
      </c>
      <c r="J43" s="158"/>
      <c r="K43" s="162">
        <f>SUM(K44:K45)</f>
        <v>0</v>
      </c>
      <c r="L43" s="215" t="e">
        <f>(K43/J41)*1000</f>
        <v>#DIV/0!</v>
      </c>
    </row>
    <row r="44" spans="1:12">
      <c r="A44" s="30" t="s">
        <v>42</v>
      </c>
      <c r="B44" s="14"/>
      <c r="C44" s="14"/>
      <c r="D44" s="172"/>
      <c r="E44" s="163" t="e">
        <f>(D44/F41)*1000</f>
        <v>#DIV/0!</v>
      </c>
      <c r="F44" s="174"/>
      <c r="G44" s="234"/>
      <c r="H44" s="185"/>
      <c r="I44" s="237" t="e">
        <f>(H44/G41)*1000</f>
        <v>#DIV/0!</v>
      </c>
      <c r="J44" s="158"/>
      <c r="K44" s="162"/>
      <c r="L44" s="215" t="e">
        <f>(K44/J41)*1000</f>
        <v>#DIV/0!</v>
      </c>
    </row>
    <row r="45" spans="1:12">
      <c r="A45" s="30" t="s">
        <v>43</v>
      </c>
      <c r="B45" s="32"/>
      <c r="C45" s="14"/>
      <c r="D45" s="172"/>
      <c r="E45" s="163" t="e">
        <f>(D45/F41)*1000</f>
        <v>#DIV/0!</v>
      </c>
      <c r="F45" s="174"/>
      <c r="G45" s="234"/>
      <c r="H45" s="185"/>
      <c r="I45" s="237" t="e">
        <f>(H45/G41)*1000</f>
        <v>#DIV/0!</v>
      </c>
      <c r="J45" s="158"/>
      <c r="K45" s="162"/>
      <c r="L45" s="215" t="e">
        <f>(K45/J41)*1000</f>
        <v>#DIV/0!</v>
      </c>
    </row>
    <row r="46" spans="1:12">
      <c r="A46" s="30" t="s">
        <v>44</v>
      </c>
      <c r="B46" s="14"/>
      <c r="C46" s="14"/>
      <c r="D46" s="172"/>
      <c r="E46" s="163" t="e">
        <f>(D46/F41)*1000</f>
        <v>#DIV/0!</v>
      </c>
      <c r="F46" s="174"/>
      <c r="G46" s="234"/>
      <c r="H46" s="185"/>
      <c r="I46" s="237" t="e">
        <f>(H46/G41)*1000</f>
        <v>#DIV/0!</v>
      </c>
      <c r="J46" s="158"/>
      <c r="K46" s="162"/>
      <c r="L46" s="215" t="e">
        <f>(K46/J41)*1000</f>
        <v>#DIV/0!</v>
      </c>
    </row>
    <row r="47" spans="1:12">
      <c r="A47" s="30" t="s">
        <v>45</v>
      </c>
      <c r="B47" s="14"/>
      <c r="C47" s="14"/>
      <c r="D47" s="172"/>
      <c r="E47" s="163" t="e">
        <f>(D47/F41)*1000</f>
        <v>#DIV/0!</v>
      </c>
      <c r="F47" s="174"/>
      <c r="G47" s="234"/>
      <c r="H47" s="214"/>
      <c r="I47" s="237" t="e">
        <f>(H47/G41)*1000</f>
        <v>#DIV/0!</v>
      </c>
      <c r="J47" s="158"/>
      <c r="K47" s="249"/>
      <c r="L47" s="215" t="e">
        <f>(K47/J41)*1000</f>
        <v>#DIV/0!</v>
      </c>
    </row>
    <row r="48" spans="1:12">
      <c r="A48" s="30" t="s">
        <v>46</v>
      </c>
      <c r="B48" s="14"/>
      <c r="C48" s="14"/>
      <c r="D48" s="172"/>
      <c r="E48" s="163" t="e">
        <f>(D48/F41)*1000</f>
        <v>#DIV/0!</v>
      </c>
      <c r="F48" s="174"/>
      <c r="G48" s="235"/>
      <c r="H48" s="214"/>
      <c r="I48" s="237" t="e">
        <f>(H48/G41)*1000</f>
        <v>#DIV/0!</v>
      </c>
      <c r="J48" s="158"/>
      <c r="K48" s="249"/>
      <c r="L48" s="215" t="e">
        <f>(K48/J41)*1000</f>
        <v>#DIV/0!</v>
      </c>
    </row>
    <row r="49" spans="1:12">
      <c r="A49" s="30" t="s">
        <v>47</v>
      </c>
      <c r="B49" s="14"/>
      <c r="C49" s="14"/>
      <c r="D49" s="172"/>
      <c r="E49" s="163" t="e">
        <f>(D49/F41)*1000</f>
        <v>#DIV/0!</v>
      </c>
      <c r="F49" s="174"/>
      <c r="G49" s="235"/>
      <c r="H49" s="185"/>
      <c r="I49" s="237" t="e">
        <f>(H49/G41)*1000</f>
        <v>#DIV/0!</v>
      </c>
      <c r="J49" s="158"/>
      <c r="K49" s="165"/>
      <c r="L49" s="215"/>
    </row>
    <row r="50" spans="1:12">
      <c r="A50" s="30" t="s">
        <v>48</v>
      </c>
      <c r="B50" s="14"/>
      <c r="C50" s="14"/>
      <c r="D50" s="172"/>
      <c r="E50" s="163" t="e">
        <f>(D50/F41)*1000</f>
        <v>#DIV/0!</v>
      </c>
      <c r="F50" s="174"/>
      <c r="G50" s="235"/>
      <c r="H50" s="185"/>
      <c r="I50" s="237" t="e">
        <f>(H50/G41)*1000</f>
        <v>#DIV/0!</v>
      </c>
      <c r="J50" s="158"/>
      <c r="K50" s="165"/>
      <c r="L50" s="215"/>
    </row>
    <row r="51" spans="1:12">
      <c r="A51" s="30" t="s">
        <v>49</v>
      </c>
      <c r="B51" s="14"/>
      <c r="C51" s="14"/>
      <c r="D51" s="172"/>
      <c r="E51" s="163" t="e">
        <f>(D51/F41)*1000</f>
        <v>#DIV/0!</v>
      </c>
      <c r="F51" s="174"/>
      <c r="G51" s="235"/>
      <c r="H51" s="185"/>
      <c r="I51" s="237" t="e">
        <f>(H51/G41)*1000</f>
        <v>#DIV/0!</v>
      </c>
      <c r="J51" s="158"/>
      <c r="K51" s="165"/>
      <c r="L51" s="215"/>
    </row>
    <row r="52" spans="1:12">
      <c r="A52" s="30" t="s">
        <v>50</v>
      </c>
      <c r="B52" s="14"/>
      <c r="C52" s="14"/>
      <c r="D52" s="172"/>
      <c r="E52" s="163" t="e">
        <f>(D52/F41)*1000</f>
        <v>#DIV/0!</v>
      </c>
      <c r="F52" s="174"/>
      <c r="G52" s="234"/>
      <c r="H52" s="185"/>
      <c r="I52" s="237" t="e">
        <f>(H52/G41)*1000</f>
        <v>#DIV/0!</v>
      </c>
      <c r="J52" s="158"/>
      <c r="K52" s="250"/>
      <c r="L52" s="215"/>
    </row>
    <row r="53" spans="1:12">
      <c r="A53" s="26" t="s">
        <v>51</v>
      </c>
      <c r="B53" s="14"/>
      <c r="C53" s="14" t="s">
        <v>7</v>
      </c>
      <c r="D53" s="170">
        <f>SUM(D54:D58)</f>
        <v>0</v>
      </c>
      <c r="E53" s="163" t="e">
        <f>(D53/F41)*1000</f>
        <v>#DIV/0!</v>
      </c>
      <c r="F53" s="175"/>
      <c r="G53" s="234"/>
      <c r="H53" s="184">
        <f>SUM(H54:H58)</f>
        <v>0</v>
      </c>
      <c r="I53" s="238" t="e">
        <f>(H53/G41)*1000</f>
        <v>#DIV/0!</v>
      </c>
      <c r="J53" s="247"/>
      <c r="K53" s="248">
        <f>SUM(K54:K58)</f>
        <v>0</v>
      </c>
      <c r="L53" s="324" t="e">
        <f>(K53/J41)*1000</f>
        <v>#DIV/0!</v>
      </c>
    </row>
    <row r="54" spans="1:12">
      <c r="A54" s="30" t="s">
        <v>52</v>
      </c>
      <c r="B54" s="14"/>
      <c r="C54" s="14"/>
      <c r="D54" s="172"/>
      <c r="E54" s="163"/>
      <c r="F54" s="174"/>
      <c r="G54" s="234"/>
      <c r="H54" s="185"/>
      <c r="I54" s="237"/>
      <c r="J54" s="151"/>
      <c r="K54" s="165"/>
      <c r="L54" s="174"/>
    </row>
    <row r="55" spans="1:12">
      <c r="A55" s="30" t="s">
        <v>53</v>
      </c>
      <c r="B55" s="14"/>
      <c r="C55" s="14"/>
      <c r="D55" s="172"/>
      <c r="E55" s="163"/>
      <c r="F55" s="174"/>
      <c r="G55" s="234"/>
      <c r="H55" s="185"/>
      <c r="I55" s="237"/>
      <c r="J55" s="151"/>
      <c r="K55" s="165"/>
      <c r="L55" s="174"/>
    </row>
    <row r="56" spans="1:12">
      <c r="A56" s="30" t="s">
        <v>54</v>
      </c>
      <c r="B56" s="14"/>
      <c r="C56" s="14"/>
      <c r="D56" s="172"/>
      <c r="E56" s="163"/>
      <c r="F56" s="174"/>
      <c r="G56" s="234"/>
      <c r="H56" s="185"/>
      <c r="I56" s="237"/>
      <c r="J56" s="151"/>
      <c r="K56" s="162"/>
      <c r="L56" s="174"/>
    </row>
    <row r="57" spans="1:12">
      <c r="A57" s="30" t="s">
        <v>55</v>
      </c>
      <c r="B57" s="14"/>
      <c r="C57" s="14"/>
      <c r="D57" s="227"/>
      <c r="E57" s="228"/>
      <c r="F57" s="230"/>
      <c r="G57" s="211"/>
      <c r="H57" s="229"/>
      <c r="I57" s="239"/>
      <c r="J57" s="151"/>
      <c r="K57" s="165"/>
      <c r="L57" s="174"/>
    </row>
    <row r="58" spans="1:12">
      <c r="A58" s="30" t="s">
        <v>56</v>
      </c>
      <c r="B58" s="14"/>
      <c r="C58" s="14"/>
      <c r="D58" s="172"/>
      <c r="E58" s="163"/>
      <c r="F58" s="174"/>
      <c r="G58" s="234"/>
      <c r="H58" s="162"/>
      <c r="I58" s="237"/>
      <c r="J58" s="151"/>
      <c r="K58" s="165"/>
      <c r="L58" s="174"/>
    </row>
    <row r="59" spans="1:12">
      <c r="A59" s="26" t="s">
        <v>57</v>
      </c>
      <c r="B59" s="14"/>
      <c r="C59" s="14" t="s">
        <v>7</v>
      </c>
      <c r="D59" s="170">
        <f>SUM(D60:D62)</f>
        <v>0</v>
      </c>
      <c r="E59" s="163" t="e">
        <f>(D59/F41)*1000</f>
        <v>#DIV/0!</v>
      </c>
      <c r="F59" s="176"/>
      <c r="G59" s="234"/>
      <c r="H59" s="161">
        <f>SUM(H60:H62)</f>
        <v>0</v>
      </c>
      <c r="I59" s="240" t="e">
        <f>(H59/G41)*1000</f>
        <v>#DIV/0!</v>
      </c>
      <c r="J59" s="151"/>
      <c r="K59" s="161">
        <f>SUM(K60:K62)</f>
        <v>0</v>
      </c>
      <c r="L59" s="173" t="e">
        <f>(K59/J41)*1000</f>
        <v>#DIV/0!</v>
      </c>
    </row>
    <row r="60" spans="1:12">
      <c r="A60" s="35" t="s">
        <v>58</v>
      </c>
      <c r="B60" s="14"/>
      <c r="C60" s="14"/>
      <c r="D60" s="172"/>
      <c r="E60" s="163"/>
      <c r="F60" s="177"/>
      <c r="G60" s="234"/>
      <c r="H60" s="162"/>
      <c r="I60" s="237"/>
      <c r="J60" s="151"/>
      <c r="K60" s="165"/>
      <c r="L60" s="174"/>
    </row>
    <row r="61" spans="1:12">
      <c r="A61" s="35" t="s">
        <v>59</v>
      </c>
      <c r="B61" s="14"/>
      <c r="C61" s="14"/>
      <c r="D61" s="172"/>
      <c r="E61" s="163"/>
      <c r="F61" s="177"/>
      <c r="G61" s="234"/>
      <c r="H61" s="162"/>
      <c r="I61" s="237"/>
      <c r="J61" s="151"/>
      <c r="K61" s="165"/>
      <c r="L61" s="174"/>
    </row>
    <row r="62" spans="1:12" ht="15.75" thickBot="1">
      <c r="A62" s="121" t="s">
        <v>60</v>
      </c>
      <c r="B62" s="17"/>
      <c r="C62" s="17"/>
      <c r="D62" s="178"/>
      <c r="E62" s="347"/>
      <c r="F62" s="179"/>
      <c r="G62" s="348"/>
      <c r="H62" s="325"/>
      <c r="I62" s="349"/>
      <c r="J62" s="325"/>
      <c r="K62" s="325"/>
      <c r="L62" s="179"/>
    </row>
    <row r="63" spans="1:12" ht="15.75" thickBot="1">
      <c r="A63" s="35"/>
      <c r="B63" s="14"/>
      <c r="C63" s="14"/>
      <c r="D63" s="31"/>
      <c r="E63" s="9"/>
      <c r="F63" s="9"/>
      <c r="G63" s="124"/>
      <c r="H63" s="9"/>
      <c r="I63" s="9"/>
      <c r="J63" s="9"/>
    </row>
    <row r="64" spans="1:12">
      <c r="A64" s="291" t="s">
        <v>61</v>
      </c>
      <c r="B64" s="126" t="s">
        <v>4</v>
      </c>
      <c r="C64" s="329" t="s">
        <v>5</v>
      </c>
      <c r="D64" s="36"/>
      <c r="E64" s="9"/>
      <c r="F64" s="9"/>
      <c r="G64" s="124"/>
      <c r="H64" s="9"/>
      <c r="I64" s="9"/>
      <c r="J64" s="9"/>
    </row>
    <row r="65" spans="1:11">
      <c r="A65" s="13"/>
      <c r="B65" s="14"/>
      <c r="C65" s="15" t="s">
        <v>7</v>
      </c>
      <c r="D65" s="67"/>
      <c r="E65" s="9"/>
      <c r="F65" s="9"/>
      <c r="G65" s="124"/>
      <c r="H65" s="9"/>
      <c r="I65" s="9"/>
      <c r="J65" s="9"/>
    </row>
    <row r="66" spans="1:11">
      <c r="A66" s="26" t="s">
        <v>63</v>
      </c>
      <c r="B66" s="11" t="s">
        <v>4</v>
      </c>
      <c r="C66" s="12" t="s">
        <v>5</v>
      </c>
      <c r="D66" s="14"/>
      <c r="E66" s="9"/>
      <c r="F66" s="9"/>
      <c r="G66" s="124"/>
      <c r="H66" s="9"/>
      <c r="I66" s="9"/>
      <c r="J66" s="9"/>
    </row>
    <row r="67" spans="1:11" ht="15.75" thickBot="1">
      <c r="A67" s="16"/>
      <c r="B67" s="17"/>
      <c r="C67" s="18" t="s">
        <v>7</v>
      </c>
      <c r="D67" s="9"/>
      <c r="E67" s="9"/>
      <c r="F67" s="9"/>
      <c r="G67" s="124"/>
      <c r="H67" s="9"/>
      <c r="I67" s="9"/>
      <c r="J67" s="9"/>
    </row>
    <row r="68" spans="1:11" ht="15.75" thickBot="1">
      <c r="A68" s="13"/>
      <c r="B68" s="14"/>
      <c r="C68" s="14"/>
      <c r="D68" s="9"/>
      <c r="E68" s="9"/>
      <c r="F68" s="9"/>
      <c r="G68" s="124"/>
      <c r="H68" s="9"/>
      <c r="I68" s="9"/>
      <c r="J68" s="9"/>
    </row>
    <row r="69" spans="1:11">
      <c r="A69" s="291" t="s">
        <v>181</v>
      </c>
      <c r="B69" s="71"/>
      <c r="C69" s="71" t="s">
        <v>7</v>
      </c>
      <c r="D69" s="292" t="s">
        <v>141</v>
      </c>
      <c r="E69" s="79" t="s">
        <v>67</v>
      </c>
      <c r="F69" s="127" t="s">
        <v>68</v>
      </c>
      <c r="G69" s="124"/>
      <c r="H69" s="9"/>
      <c r="I69" s="9"/>
      <c r="J69" s="9"/>
      <c r="K69" s="9"/>
    </row>
    <row r="70" spans="1:11">
      <c r="A70" s="13" t="s">
        <v>69</v>
      </c>
      <c r="B70" s="14"/>
      <c r="C70" s="14"/>
      <c r="D70" s="31">
        <f>SUM(D71:D76)</f>
        <v>0</v>
      </c>
      <c r="E70" s="76" t="e">
        <f>(F70/D70)</f>
        <v>#DIV/0!</v>
      </c>
      <c r="F70" s="72"/>
      <c r="G70" s="124"/>
      <c r="H70" s="9"/>
      <c r="I70" s="9"/>
      <c r="J70" s="9"/>
    </row>
    <row r="71" spans="1:11">
      <c r="A71" s="13" t="s">
        <v>143</v>
      </c>
      <c r="B71" s="14"/>
      <c r="C71" s="14"/>
      <c r="D71" s="40"/>
      <c r="E71" s="76" t="e">
        <f>(F70/D71)</f>
        <v>#DIV/0!</v>
      </c>
      <c r="F71" s="72"/>
      <c r="G71" s="124"/>
      <c r="H71" s="9"/>
      <c r="I71" s="9"/>
      <c r="J71" s="9"/>
    </row>
    <row r="72" spans="1:11">
      <c r="A72" s="13" t="s">
        <v>71</v>
      </c>
      <c r="B72" s="14"/>
      <c r="C72" s="14"/>
      <c r="D72" s="31"/>
      <c r="E72" s="40" t="e">
        <f>(F70/D72)</f>
        <v>#DIV/0!</v>
      </c>
      <c r="F72" s="72"/>
      <c r="G72" s="124"/>
      <c r="H72" s="9"/>
      <c r="I72" s="9"/>
      <c r="J72" s="9"/>
    </row>
    <row r="73" spans="1:11">
      <c r="A73" s="13" t="s">
        <v>72</v>
      </c>
      <c r="B73" s="14"/>
      <c r="C73" s="14"/>
      <c r="D73" s="31"/>
      <c r="E73" s="76" t="e">
        <f>(F70/D73)</f>
        <v>#DIV/0!</v>
      </c>
      <c r="F73" s="72"/>
      <c r="G73" s="124"/>
      <c r="H73" s="9"/>
      <c r="I73" s="9"/>
      <c r="J73" s="9"/>
    </row>
    <row r="74" spans="1:11">
      <c r="A74" s="13" t="s">
        <v>73</v>
      </c>
      <c r="B74" s="14"/>
      <c r="C74" s="14"/>
      <c r="D74" s="31"/>
      <c r="E74" s="76" t="e">
        <f>(F70/D74)</f>
        <v>#DIV/0!</v>
      </c>
      <c r="F74" s="331"/>
      <c r="G74" s="124"/>
      <c r="H74" s="133"/>
      <c r="I74" s="9"/>
      <c r="J74" s="9"/>
    </row>
    <row r="75" spans="1:11">
      <c r="A75" s="13" t="s">
        <v>74</v>
      </c>
      <c r="B75" s="14"/>
      <c r="C75" s="14"/>
      <c r="D75" s="31"/>
      <c r="E75" s="112" t="e">
        <f>(F70/D75)</f>
        <v>#DIV/0!</v>
      </c>
      <c r="F75" s="332"/>
      <c r="G75" s="124"/>
      <c r="H75" s="9"/>
      <c r="I75" s="9"/>
      <c r="J75" s="9"/>
    </row>
    <row r="76" spans="1:11" ht="15.75" thickBot="1">
      <c r="A76" s="16" t="s">
        <v>145</v>
      </c>
      <c r="B76" s="17"/>
      <c r="C76" s="17"/>
      <c r="D76" s="293"/>
      <c r="E76" s="220" t="e">
        <f>(F70/D76)</f>
        <v>#DIV/0!</v>
      </c>
      <c r="F76" s="44"/>
      <c r="G76" s="124"/>
      <c r="H76" s="9"/>
      <c r="I76" s="9"/>
      <c r="J76" s="9"/>
    </row>
    <row r="77" spans="1:11" ht="15.75" thickBot="1">
      <c r="A77" s="13"/>
      <c r="B77" s="14"/>
      <c r="C77" s="14"/>
      <c r="D77" s="113"/>
      <c r="E77" s="28"/>
      <c r="F77" s="9"/>
      <c r="G77" s="124"/>
      <c r="H77" s="9"/>
      <c r="I77" s="9"/>
      <c r="J77" s="9"/>
    </row>
    <row r="78" spans="1:11" ht="15.75" thickBot="1">
      <c r="A78" s="334" t="s">
        <v>76</v>
      </c>
      <c r="B78" s="335"/>
      <c r="C78" s="336" t="s">
        <v>7</v>
      </c>
      <c r="D78" s="113"/>
      <c r="E78" s="28"/>
      <c r="F78" s="9"/>
      <c r="G78" s="124"/>
      <c r="H78" s="9"/>
      <c r="I78" s="9"/>
      <c r="J78" s="9"/>
    </row>
    <row r="79" spans="1:11" ht="15.75" thickBot="1">
      <c r="A79" s="326" t="s">
        <v>77</v>
      </c>
      <c r="B79" s="327"/>
      <c r="C79" s="341" t="s">
        <v>7</v>
      </c>
      <c r="D79" s="38"/>
      <c r="E79" s="9"/>
      <c r="F79" s="9"/>
      <c r="G79" s="124"/>
      <c r="H79" s="9"/>
      <c r="I79" s="9"/>
      <c r="J79" s="9"/>
    </row>
    <row r="80" spans="1:11" ht="15.75" thickBot="1">
      <c r="A80" s="26" t="s">
        <v>78</v>
      </c>
      <c r="B80" s="251"/>
      <c r="C80" s="337" t="s">
        <v>7</v>
      </c>
      <c r="D80" s="9"/>
      <c r="E80" s="9"/>
      <c r="F80" s="9"/>
      <c r="G80" s="124"/>
      <c r="H80" s="9"/>
      <c r="I80" s="9"/>
      <c r="J80" s="9"/>
    </row>
    <row r="81" spans="1:10" ht="15.75" thickBot="1">
      <c r="A81" s="13"/>
      <c r="B81" s="14"/>
      <c r="C81" s="14"/>
      <c r="D81" s="9"/>
      <c r="E81" s="9"/>
      <c r="F81" s="9"/>
      <c r="G81" s="124"/>
      <c r="H81" s="9"/>
      <c r="I81" s="9"/>
      <c r="J81" s="9"/>
    </row>
    <row r="82" spans="1:10">
      <c r="A82" s="291" t="s">
        <v>81</v>
      </c>
      <c r="B82" s="71"/>
      <c r="C82" s="71"/>
      <c r="D82" s="338">
        <f>(H94/D83)</f>
        <v>42072.5</v>
      </c>
      <c r="E82" s="350"/>
      <c r="F82" s="339"/>
      <c r="G82" s="124"/>
      <c r="H82" s="9"/>
      <c r="I82" s="9"/>
      <c r="J82" s="9"/>
    </row>
    <row r="83" spans="1:10" ht="15.75" thickBot="1">
      <c r="A83" s="16" t="s">
        <v>182</v>
      </c>
      <c r="B83" s="251" t="s">
        <v>7</v>
      </c>
      <c r="C83" s="17"/>
      <c r="D83" s="17">
        <v>2</v>
      </c>
      <c r="E83" s="43"/>
      <c r="F83" s="44" t="s">
        <v>183</v>
      </c>
      <c r="G83" s="124"/>
      <c r="H83" s="133"/>
      <c r="I83" s="9"/>
      <c r="J83" s="9"/>
    </row>
    <row r="84" spans="1:10" ht="15.75" thickBot="1">
      <c r="A84" s="42" t="s">
        <v>85</v>
      </c>
      <c r="B84" s="17"/>
      <c r="C84" s="18" t="s">
        <v>7</v>
      </c>
      <c r="D84" s="9"/>
      <c r="E84" s="9"/>
      <c r="F84" s="9"/>
      <c r="G84" s="9"/>
      <c r="H84" s="9"/>
      <c r="I84" s="9"/>
      <c r="J84" s="9"/>
    </row>
    <row r="85" spans="1:10" ht="15.75" thickBot="1">
      <c r="A85" s="26"/>
      <c r="B85" s="14"/>
      <c r="C85" s="14"/>
      <c r="D85" s="9"/>
      <c r="E85" s="9"/>
      <c r="F85" s="9"/>
      <c r="G85" s="9"/>
      <c r="H85" s="9"/>
      <c r="I85" s="9"/>
      <c r="J85" s="9"/>
    </row>
    <row r="86" spans="1:10">
      <c r="A86" s="10" t="s">
        <v>184</v>
      </c>
      <c r="B86" s="71"/>
      <c r="C86" s="71"/>
      <c r="D86" s="3"/>
      <c r="E86" s="3"/>
      <c r="F86" s="3"/>
      <c r="G86" s="4"/>
    </row>
    <row r="87" spans="1:10">
      <c r="A87" s="8"/>
      <c r="B87" s="11" t="s">
        <v>4</v>
      </c>
      <c r="C87" s="11" t="s">
        <v>5</v>
      </c>
      <c r="D87" s="24" t="s">
        <v>36</v>
      </c>
      <c r="E87" s="11" t="s">
        <v>88</v>
      </c>
      <c r="F87" s="9"/>
      <c r="G87" s="7"/>
    </row>
    <row r="88" spans="1:10">
      <c r="A88" s="30" t="s">
        <v>89</v>
      </c>
      <c r="B88" s="14"/>
      <c r="C88" s="14" t="s">
        <v>7</v>
      </c>
      <c r="D88" s="38"/>
      <c r="E88" s="118">
        <f>(D88/181765)</f>
        <v>0</v>
      </c>
      <c r="F88" s="45"/>
      <c r="G88" s="7"/>
    </row>
    <row r="89" spans="1:10">
      <c r="A89" s="30" t="s">
        <v>90</v>
      </c>
      <c r="B89" s="9"/>
      <c r="C89" s="14" t="s">
        <v>7</v>
      </c>
      <c r="D89" s="41"/>
      <c r="E89" s="14"/>
      <c r="F89" s="9"/>
      <c r="G89" s="7"/>
    </row>
    <row r="90" spans="1:10">
      <c r="A90" s="30" t="s">
        <v>91</v>
      </c>
      <c r="B90" s="14"/>
      <c r="C90" s="14" t="s">
        <v>7</v>
      </c>
      <c r="D90" s="38"/>
      <c r="E90" s="119">
        <f>(D90/204621)</f>
        <v>0</v>
      </c>
      <c r="F90" s="45"/>
      <c r="G90" s="7"/>
    </row>
    <row r="91" spans="1:10" ht="15.75" thickBot="1">
      <c r="A91" s="47" t="s">
        <v>92</v>
      </c>
      <c r="B91" s="17"/>
      <c r="C91" s="17" t="s">
        <v>7</v>
      </c>
      <c r="D91" s="84"/>
      <c r="E91" s="120"/>
      <c r="F91" s="43"/>
      <c r="G91" s="44"/>
    </row>
    <row r="92" spans="1:10" ht="15.75" thickBot="1">
      <c r="A92" s="46"/>
      <c r="B92" s="14"/>
      <c r="C92" s="14"/>
      <c r="D92" s="41"/>
      <c r="E92" s="9"/>
      <c r="F92" s="9"/>
      <c r="G92" s="9"/>
    </row>
    <row r="93" spans="1:10" ht="15.75" thickBot="1">
      <c r="A93" s="46"/>
      <c r="B93" s="14"/>
      <c r="C93" s="14"/>
      <c r="D93" s="85"/>
      <c r="E93" s="86">
        <v>2015</v>
      </c>
      <c r="F93" s="86"/>
      <c r="G93" s="86">
        <v>2016</v>
      </c>
      <c r="H93" s="86">
        <v>2017</v>
      </c>
      <c r="I93" s="87"/>
    </row>
    <row r="94" spans="1:10" ht="15.75" thickBot="1">
      <c r="A94" s="49"/>
      <c r="D94" s="88" t="s">
        <v>93</v>
      </c>
      <c r="E94" s="89">
        <v>83391</v>
      </c>
      <c r="F94" s="89"/>
      <c r="G94" s="90">
        <v>83633</v>
      </c>
      <c r="H94" s="91">
        <v>84145</v>
      </c>
      <c r="I94" s="92"/>
    </row>
    <row r="95" spans="1:10" ht="15.75" thickBot="1">
      <c r="A95" s="10" t="s">
        <v>94</v>
      </c>
      <c r="B95" s="3"/>
      <c r="C95" s="3"/>
      <c r="D95" s="2"/>
      <c r="E95" s="3"/>
      <c r="F95" s="3"/>
      <c r="G95" s="4"/>
      <c r="H95" s="96"/>
      <c r="I95" s="4"/>
    </row>
    <row r="96" spans="1:10" ht="15.75" thickBot="1">
      <c r="A96" s="50"/>
      <c r="B96" s="103" t="s">
        <v>4</v>
      </c>
      <c r="C96" s="86" t="s">
        <v>5</v>
      </c>
      <c r="D96" s="103" t="s">
        <v>95</v>
      </c>
      <c r="E96" s="86" t="s">
        <v>96</v>
      </c>
      <c r="F96" s="87" t="s">
        <v>97</v>
      </c>
      <c r="G96" s="87" t="s">
        <v>98</v>
      </c>
      <c r="H96" s="104" t="s">
        <v>99</v>
      </c>
      <c r="I96" s="130" t="s">
        <v>100</v>
      </c>
    </row>
    <row r="97" spans="1:10">
      <c r="A97" s="26" t="s">
        <v>102</v>
      </c>
      <c r="B97" s="14"/>
      <c r="C97" s="9"/>
      <c r="D97" s="93">
        <f>SUM(D98:D100)</f>
        <v>3921400</v>
      </c>
      <c r="E97" s="60">
        <f>SUM(E98:E100)</f>
        <v>4032175</v>
      </c>
      <c r="F97" s="51">
        <f>(D97/E94)</f>
        <v>47.024259212624862</v>
      </c>
      <c r="G97" s="61">
        <f>(E97/G94)</f>
        <v>48.212727033587221</v>
      </c>
      <c r="H97" s="97">
        <f>(I97/H94)</f>
        <v>48.113375720482502</v>
      </c>
      <c r="I97" s="75">
        <f>SUM(I98:I100)</f>
        <v>4048500</v>
      </c>
      <c r="J97" s="148"/>
    </row>
    <row r="98" spans="1:10">
      <c r="A98" s="50" t="s">
        <v>103</v>
      </c>
      <c r="B98" s="14"/>
      <c r="C98" s="9"/>
      <c r="D98" s="94">
        <v>3239150</v>
      </c>
      <c r="E98" s="38">
        <v>3350000</v>
      </c>
      <c r="F98" s="65">
        <f>(D98/E94)</f>
        <v>38.842920698876377</v>
      </c>
      <c r="G98" s="74">
        <f>(E98/G94)</f>
        <v>40.055958772254968</v>
      </c>
      <c r="H98" s="74">
        <f>(I98/H94)</f>
        <v>39.990492602055973</v>
      </c>
      <c r="I98" s="72">
        <v>3365000</v>
      </c>
    </row>
    <row r="99" spans="1:10">
      <c r="A99" s="50" t="s">
        <v>104</v>
      </c>
      <c r="B99" s="14"/>
      <c r="C99" s="9"/>
      <c r="D99" s="94">
        <v>27250</v>
      </c>
      <c r="E99" s="38">
        <v>32175</v>
      </c>
      <c r="F99" s="65">
        <f>(D99/E94)</f>
        <v>0.3267738724802437</v>
      </c>
      <c r="G99" s="74">
        <f>(E99/G94)</f>
        <v>0.38471655925292647</v>
      </c>
      <c r="H99" s="98">
        <f>(I99/H94)</f>
        <v>0.41594866005110226</v>
      </c>
      <c r="I99" s="72">
        <v>35000</v>
      </c>
    </row>
    <row r="100" spans="1:10">
      <c r="A100" s="50" t="s">
        <v>105</v>
      </c>
      <c r="B100" s="14"/>
      <c r="C100" s="9"/>
      <c r="D100" s="94">
        <v>655000</v>
      </c>
      <c r="E100" s="38">
        <v>650000</v>
      </c>
      <c r="F100" s="65">
        <f>(D100/E94)</f>
        <v>7.8545646412682419</v>
      </c>
      <c r="G100" s="74">
        <f>(E100/G94)</f>
        <v>7.7720517020793229</v>
      </c>
      <c r="H100" s="106">
        <f>(I100/H94)</f>
        <v>7.7069344583754233</v>
      </c>
      <c r="I100" s="72">
        <v>648500</v>
      </c>
    </row>
    <row r="101" spans="1:10">
      <c r="A101" s="26" t="s">
        <v>106</v>
      </c>
      <c r="B101" s="14"/>
      <c r="C101" s="9"/>
      <c r="D101" s="93">
        <f>SUM(D102:D103)</f>
        <v>4380000</v>
      </c>
      <c r="E101" s="60">
        <f>SUM(E102:E103)</f>
        <v>4400000</v>
      </c>
      <c r="F101" s="51">
        <f>(D101/E94)</f>
        <v>52.523653631686869</v>
      </c>
      <c r="G101" s="61">
        <f>(E101/G94)</f>
        <v>52.610811521767722</v>
      </c>
      <c r="H101" s="97">
        <f>(I101/H94)</f>
        <v>54.548695703844551</v>
      </c>
      <c r="I101" s="73">
        <f>SUM(I102:I103)</f>
        <v>4590000</v>
      </c>
    </row>
    <row r="102" spans="1:10">
      <c r="A102" s="50" t="s">
        <v>107</v>
      </c>
      <c r="B102" s="14"/>
      <c r="C102" s="9"/>
      <c r="D102" s="94">
        <v>4380000</v>
      </c>
      <c r="E102" s="38">
        <v>4400000</v>
      </c>
      <c r="F102" s="52">
        <f>(D102/E94)</f>
        <v>52.523653631686869</v>
      </c>
      <c r="G102" s="109">
        <f>(E102/G94)</f>
        <v>52.610811521767722</v>
      </c>
      <c r="H102" s="106">
        <f>(I102/H94)</f>
        <v>54.548695703844551</v>
      </c>
      <c r="I102" s="72">
        <v>4590000</v>
      </c>
    </row>
    <row r="103" spans="1:10">
      <c r="A103" s="50" t="s">
        <v>108</v>
      </c>
      <c r="B103" s="14"/>
      <c r="C103" s="9"/>
      <c r="D103" s="100"/>
      <c r="E103" s="108"/>
      <c r="F103" s="101">
        <f>(D103/E94)</f>
        <v>0</v>
      </c>
      <c r="G103" s="110">
        <f>(E103/G94)</f>
        <v>0</v>
      </c>
      <c r="H103" s="107">
        <f>(I103/H94)</f>
        <v>0</v>
      </c>
      <c r="I103" s="102"/>
    </row>
    <row r="104" spans="1:10">
      <c r="A104" s="26" t="s">
        <v>109</v>
      </c>
      <c r="B104" s="14"/>
      <c r="C104" s="9"/>
      <c r="D104" s="8"/>
      <c r="E104" s="53"/>
      <c r="F104" s="52">
        <v>502.78</v>
      </c>
      <c r="G104" s="7">
        <v>563.29999999999995</v>
      </c>
      <c r="H104" s="98">
        <v>536.45000000000005</v>
      </c>
      <c r="I104" s="7"/>
    </row>
    <row r="105" spans="1:10">
      <c r="A105" s="26" t="s">
        <v>110</v>
      </c>
      <c r="B105" s="14"/>
      <c r="C105" s="9"/>
      <c r="D105" s="8"/>
      <c r="E105" s="53"/>
      <c r="F105" s="52">
        <v>60.9</v>
      </c>
      <c r="G105" s="7">
        <v>68.010000000000005</v>
      </c>
      <c r="H105" s="98">
        <v>101.31</v>
      </c>
      <c r="I105" s="7"/>
    </row>
    <row r="106" spans="1:10">
      <c r="A106" s="26" t="s">
        <v>111</v>
      </c>
      <c r="B106" s="14"/>
      <c r="C106" s="9"/>
      <c r="D106" s="8"/>
      <c r="E106" s="53"/>
      <c r="F106" s="52">
        <v>913.28</v>
      </c>
      <c r="G106" s="7">
        <v>735.75</v>
      </c>
      <c r="H106" s="98">
        <v>737.84</v>
      </c>
      <c r="I106" s="7"/>
    </row>
    <row r="107" spans="1:10">
      <c r="A107" s="26" t="s">
        <v>112</v>
      </c>
      <c r="B107" s="14"/>
      <c r="C107" s="9"/>
      <c r="D107" s="8"/>
      <c r="E107" s="53"/>
      <c r="F107" s="52">
        <v>65.89</v>
      </c>
      <c r="G107" s="54">
        <v>28.71</v>
      </c>
      <c r="H107" s="98">
        <v>39.130000000000003</v>
      </c>
      <c r="I107" s="7"/>
    </row>
    <row r="108" spans="1:10">
      <c r="A108" s="26" t="s">
        <v>113</v>
      </c>
      <c r="B108" s="14"/>
      <c r="C108" s="9"/>
      <c r="D108" s="261">
        <v>0.64</v>
      </c>
      <c r="E108" s="263">
        <v>0.78</v>
      </c>
      <c r="F108" s="52"/>
      <c r="G108" s="54"/>
      <c r="H108" s="98"/>
      <c r="I108" s="264">
        <v>0.75</v>
      </c>
    </row>
    <row r="109" spans="1:10" ht="15.75" thickBot="1">
      <c r="A109" s="42" t="s">
        <v>114</v>
      </c>
      <c r="B109" s="17"/>
      <c r="C109" s="43"/>
      <c r="D109" s="95">
        <f>(22209683+25965265)</f>
        <v>48174948</v>
      </c>
      <c r="E109" s="48">
        <f>(8546158+27642283)</f>
        <v>36188441</v>
      </c>
      <c r="F109" s="55">
        <f>(D109/E94)</f>
        <v>577.69960787135301</v>
      </c>
      <c r="G109" s="226">
        <f>(E109/G94)</f>
        <v>432.70528379945716</v>
      </c>
      <c r="H109" s="99" t="s">
        <v>157</v>
      </c>
      <c r="I109" s="44"/>
    </row>
    <row r="110" spans="1:10">
      <c r="A110" s="78"/>
    </row>
    <row r="111" spans="1:10" ht="15.75" thickBot="1">
      <c r="A111" s="77"/>
    </row>
    <row r="112" spans="1:10">
      <c r="A112" s="301" t="s">
        <v>115</v>
      </c>
      <c r="B112" s="305" t="s">
        <v>4</v>
      </c>
      <c r="C112" s="306" t="s">
        <v>5</v>
      </c>
    </row>
    <row r="113" spans="1:4">
      <c r="A113" s="351" t="s">
        <v>116</v>
      </c>
      <c r="B113" s="150"/>
      <c r="C113" s="307" t="s">
        <v>7</v>
      </c>
    </row>
    <row r="114" spans="1:4">
      <c r="A114" s="351" t="s">
        <v>117</v>
      </c>
      <c r="B114" s="150"/>
      <c r="C114" s="307" t="s">
        <v>7</v>
      </c>
    </row>
    <row r="115" spans="1:4">
      <c r="A115" s="351" t="s">
        <v>118</v>
      </c>
      <c r="B115" s="150"/>
      <c r="C115" s="307" t="s">
        <v>7</v>
      </c>
    </row>
    <row r="116" spans="1:4">
      <c r="A116" s="351" t="s">
        <v>120</v>
      </c>
      <c r="B116" s="150" t="s">
        <v>7</v>
      </c>
      <c r="C116" s="307"/>
      <c r="D116" s="58" t="s">
        <v>185</v>
      </c>
    </row>
    <row r="117" spans="1:4" ht="15.75" thickBot="1">
      <c r="A117" s="352" t="s">
        <v>121</v>
      </c>
      <c r="B117" s="309" t="s">
        <v>7</v>
      </c>
      <c r="C117" s="310"/>
      <c r="D117" s="58" t="s">
        <v>186</v>
      </c>
    </row>
    <row r="118" spans="1:4">
      <c r="A118" s="57" t="s">
        <v>123</v>
      </c>
    </row>
    <row r="119" spans="1:4">
      <c r="A119" s="58" t="s">
        <v>187</v>
      </c>
    </row>
    <row r="120" spans="1:4" ht="15.75" thickBot="1">
      <c r="A120" s="58" t="s">
        <v>185</v>
      </c>
    </row>
    <row r="121" spans="1:4" ht="15.75" thickBot="1">
      <c r="A121" s="358" t="s">
        <v>188</v>
      </c>
      <c r="B121" s="360">
        <f>(21/64)</f>
        <v>0.328125</v>
      </c>
    </row>
    <row r="122" spans="1:4" ht="15.75" thickBot="1">
      <c r="A122" s="103" t="s">
        <v>126</v>
      </c>
      <c r="B122" s="44"/>
    </row>
  </sheetData>
  <hyperlinks>
    <hyperlink ref="D116" r:id="rId1" xr:uid="{00000000-0004-0000-0200-000000000000}"/>
    <hyperlink ref="G34" r:id="rId2" xr:uid="{00000000-0004-0000-0200-000001000000}"/>
    <hyperlink ref="D18" r:id="rId3" xr:uid="{00000000-0004-0000-0200-000002000000}"/>
    <hyperlink ref="D8" r:id="rId4" xr:uid="{00000000-0004-0000-0200-000003000000}"/>
    <hyperlink ref="D33" r:id="rId5" xr:uid="{00000000-0004-0000-0200-000004000000}"/>
    <hyperlink ref="D27" r:id="rId6" xr:uid="{00000000-0004-0000-0200-000005000000}"/>
    <hyperlink ref="D28" r:id="rId7" xr:uid="{00000000-0004-0000-0200-000006000000}"/>
    <hyperlink ref="D29" r:id="rId8" xr:uid="{00000000-0004-0000-0200-000007000000}"/>
  </hyperlinks>
  <pageMargins left="0.7" right="0.7" top="0.75" bottom="0.75" header="0.3" footer="0.3"/>
  <pageSetup paperSize="9"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23"/>
  <sheetViews>
    <sheetView topLeftCell="A97" workbookViewId="0">
      <selection activeCell="D122" sqref="D122"/>
    </sheetView>
  </sheetViews>
  <sheetFormatPr defaultColWidth="11.42578125" defaultRowHeight="15"/>
  <cols>
    <col min="1" max="1" width="92.140625" customWidth="1"/>
    <col min="4" max="4" width="19.28515625" customWidth="1"/>
    <col min="5" max="5" width="28.28515625" customWidth="1"/>
    <col min="6" max="6" width="13.42578125" customWidth="1"/>
    <col min="8" max="8" width="15.28515625" customWidth="1"/>
    <col min="9" max="9" width="16.7109375" customWidth="1"/>
  </cols>
  <sheetData>
    <row r="1" spans="1:7" ht="15.75" thickBot="1"/>
    <row r="2" spans="1:7">
      <c r="A2" s="2"/>
      <c r="B2" s="3"/>
      <c r="C2" s="4"/>
    </row>
    <row r="3" spans="1:7">
      <c r="A3" s="5" t="s">
        <v>0</v>
      </c>
      <c r="B3" s="6" t="s">
        <v>189</v>
      </c>
      <c r="C3" s="7"/>
      <c r="D3" s="147" t="s">
        <v>190</v>
      </c>
    </row>
    <row r="4" spans="1:7" ht="15.75" thickBot="1">
      <c r="A4" s="8"/>
      <c r="B4" s="9"/>
      <c r="C4" s="7"/>
      <c r="D4" s="58"/>
    </row>
    <row r="5" spans="1:7">
      <c r="A5" s="10" t="s">
        <v>3</v>
      </c>
      <c r="B5" s="3"/>
      <c r="C5" s="4"/>
    </row>
    <row r="6" spans="1:7">
      <c r="A6" s="8"/>
      <c r="B6" s="11" t="s">
        <v>4</v>
      </c>
      <c r="C6" s="12" t="s">
        <v>5</v>
      </c>
    </row>
    <row r="7" spans="1:7">
      <c r="A7" s="13" t="s">
        <v>6</v>
      </c>
      <c r="B7" s="14"/>
      <c r="C7" s="15" t="s">
        <v>7</v>
      </c>
      <c r="D7" s="58"/>
      <c r="G7" s="58"/>
    </row>
    <row r="8" spans="1:7">
      <c r="A8" s="13" t="s">
        <v>8</v>
      </c>
      <c r="B8" s="14"/>
      <c r="C8" s="15" t="s">
        <v>7</v>
      </c>
    </row>
    <row r="9" spans="1:7">
      <c r="A9" s="13" t="s">
        <v>10</v>
      </c>
      <c r="B9" s="14"/>
      <c r="C9" s="15" t="s">
        <v>7</v>
      </c>
    </row>
    <row r="10" spans="1:7">
      <c r="A10" s="13" t="s">
        <v>11</v>
      </c>
      <c r="B10" s="14"/>
      <c r="C10" s="15" t="s">
        <v>7</v>
      </c>
    </row>
    <row r="11" spans="1:7">
      <c r="A11" s="13" t="s">
        <v>12</v>
      </c>
      <c r="B11" s="14"/>
      <c r="C11" s="15" t="s">
        <v>7</v>
      </c>
    </row>
    <row r="12" spans="1:7" ht="15.75" thickBot="1">
      <c r="A12" s="16"/>
      <c r="B12" s="17"/>
      <c r="C12" s="18"/>
    </row>
    <row r="13" spans="1:7" ht="15.75" thickBot="1">
      <c r="A13" s="19"/>
      <c r="B13" s="9"/>
      <c r="C13" s="9"/>
      <c r="D13" s="9"/>
    </row>
    <row r="14" spans="1:7">
      <c r="A14" s="10" t="s">
        <v>13</v>
      </c>
      <c r="B14" s="20"/>
      <c r="C14" s="4"/>
    </row>
    <row r="15" spans="1:7">
      <c r="A15" s="8"/>
      <c r="B15" s="11" t="s">
        <v>4</v>
      </c>
      <c r="C15" s="12" t="s">
        <v>5</v>
      </c>
    </row>
    <row r="16" spans="1:7">
      <c r="A16" s="13" t="s">
        <v>6</v>
      </c>
      <c r="B16" s="14"/>
      <c r="C16" s="15" t="s">
        <v>7</v>
      </c>
      <c r="D16" s="1"/>
    </row>
    <row r="17" spans="1:8">
      <c r="A17" s="13" t="s">
        <v>8</v>
      </c>
      <c r="B17" s="14" t="s">
        <v>7</v>
      </c>
      <c r="C17" s="15"/>
      <c r="D17" s="58" t="s">
        <v>191</v>
      </c>
      <c r="F17" s="58"/>
    </row>
    <row r="18" spans="1:8">
      <c r="A18" s="13" t="s">
        <v>10</v>
      </c>
      <c r="B18" s="14" t="s">
        <v>7</v>
      </c>
      <c r="C18" s="15"/>
      <c r="D18" s="58" t="s">
        <v>192</v>
      </c>
    </row>
    <row r="19" spans="1:8" ht="15.75" thickBot="1">
      <c r="A19" s="16" t="s">
        <v>11</v>
      </c>
      <c r="B19" s="17"/>
      <c r="C19" s="18" t="s">
        <v>7</v>
      </c>
      <c r="D19" s="1"/>
      <c r="E19" s="1"/>
      <c r="F19" s="1"/>
      <c r="G19" s="1"/>
    </row>
    <row r="20" spans="1:8">
      <c r="A20" s="8"/>
      <c r="B20" s="9"/>
      <c r="C20" s="7"/>
    </row>
    <row r="21" spans="1:8" ht="15.75" thickBot="1">
      <c r="A21" s="8"/>
      <c r="B21" s="9"/>
      <c r="C21" s="7"/>
    </row>
    <row r="22" spans="1:8">
      <c r="A22" s="10" t="s">
        <v>16</v>
      </c>
      <c r="B22" s="20"/>
      <c r="C22" s="4"/>
    </row>
    <row r="23" spans="1:8">
      <c r="A23" s="8"/>
      <c r="B23" s="11" t="s">
        <v>4</v>
      </c>
      <c r="C23" s="12" t="s">
        <v>5</v>
      </c>
    </row>
    <row r="24" spans="1:8">
      <c r="A24" s="13" t="s">
        <v>6</v>
      </c>
      <c r="B24" s="14"/>
      <c r="C24" s="15" t="s">
        <v>7</v>
      </c>
      <c r="D24" s="58"/>
    </row>
    <row r="25" spans="1:8">
      <c r="A25" s="13" t="s">
        <v>8</v>
      </c>
      <c r="B25" s="14" t="s">
        <v>7</v>
      </c>
      <c r="C25" s="15"/>
      <c r="D25" s="58" t="s">
        <v>193</v>
      </c>
      <c r="F25" s="58"/>
    </row>
    <row r="26" spans="1:8">
      <c r="A26" s="13" t="s">
        <v>10</v>
      </c>
      <c r="B26" s="14" t="s">
        <v>7</v>
      </c>
      <c r="C26" s="15"/>
    </row>
    <row r="27" spans="1:8">
      <c r="A27" s="13" t="s">
        <v>11</v>
      </c>
      <c r="B27" s="14" t="s">
        <v>7</v>
      </c>
      <c r="C27" s="15"/>
      <c r="D27" s="58"/>
    </row>
    <row r="28" spans="1:8">
      <c r="A28" s="13" t="s">
        <v>12</v>
      </c>
      <c r="B28" s="14" t="s">
        <v>7</v>
      </c>
      <c r="C28" s="15"/>
      <c r="D28" s="58" t="s">
        <v>194</v>
      </c>
    </row>
    <row r="29" spans="1:8">
      <c r="A29" s="13" t="s">
        <v>22</v>
      </c>
      <c r="B29" s="14" t="s">
        <v>7</v>
      </c>
      <c r="C29" s="15"/>
      <c r="D29" s="58" t="s">
        <v>195</v>
      </c>
      <c r="E29" s="9"/>
      <c r="F29" s="9"/>
      <c r="G29" s="21"/>
      <c r="H29" s="14"/>
    </row>
    <row r="30" spans="1:8">
      <c r="A30" s="13" t="s">
        <v>24</v>
      </c>
      <c r="B30" s="14" t="s">
        <v>7</v>
      </c>
      <c r="C30" s="15"/>
      <c r="D30" s="58" t="s">
        <v>196</v>
      </c>
      <c r="E30" s="9"/>
      <c r="F30" s="9"/>
      <c r="G30" s="21"/>
      <c r="H30" s="14"/>
    </row>
    <row r="31" spans="1:8">
      <c r="A31" s="13" t="s">
        <v>26</v>
      </c>
      <c r="B31" s="14" t="s">
        <v>7</v>
      </c>
      <c r="C31" s="15"/>
      <c r="D31" s="58" t="s">
        <v>197</v>
      </c>
    </row>
    <row r="32" spans="1:8">
      <c r="A32" s="13" t="s">
        <v>28</v>
      </c>
      <c r="B32" s="14" t="s">
        <v>7</v>
      </c>
      <c r="C32" s="15"/>
      <c r="D32" s="58" t="s">
        <v>198</v>
      </c>
    </row>
    <row r="33" spans="1:12" ht="15.75" thickBot="1">
      <c r="A33" s="16" t="s">
        <v>29</v>
      </c>
      <c r="B33" s="17" t="s">
        <v>7</v>
      </c>
      <c r="C33" s="18"/>
      <c r="D33" s="58" t="s">
        <v>199</v>
      </c>
      <c r="E33" s="1"/>
      <c r="F33" s="1"/>
    </row>
    <row r="34" spans="1:12">
      <c r="A34" s="9"/>
      <c r="B34" s="9"/>
      <c r="C34" s="9"/>
      <c r="H34" s="14"/>
    </row>
    <row r="35" spans="1:12">
      <c r="A35" s="64"/>
      <c r="B35" s="63"/>
      <c r="C35" s="24"/>
    </row>
    <row r="36" spans="1:12" ht="15.75" thickBot="1">
      <c r="A36" s="342"/>
      <c r="B36" s="343"/>
      <c r="C36" s="344"/>
      <c r="D36" s="344"/>
      <c r="E36" s="344"/>
      <c r="F36" s="344"/>
      <c r="G36" s="345"/>
    </row>
    <row r="37" spans="1:12" ht="15.75" thickBot="1">
      <c r="A37" s="10" t="s">
        <v>32</v>
      </c>
      <c r="B37" s="20"/>
      <c r="C37" s="79"/>
      <c r="D37" s="3"/>
      <c r="E37" s="3"/>
      <c r="F37" s="3"/>
      <c r="G37" s="3"/>
      <c r="H37" s="3"/>
      <c r="I37" s="3"/>
      <c r="J37" s="4"/>
      <c r="K37" s="3"/>
      <c r="L37" s="4"/>
    </row>
    <row r="38" spans="1:12" ht="15.75" thickBot="1">
      <c r="A38" s="10" t="s">
        <v>138</v>
      </c>
      <c r="B38" s="20"/>
      <c r="C38" s="3"/>
      <c r="D38" s="166"/>
      <c r="E38" s="167"/>
      <c r="F38" s="188">
        <v>2017</v>
      </c>
      <c r="G38" s="231">
        <v>2016</v>
      </c>
      <c r="H38" s="182"/>
      <c r="I38" s="236"/>
      <c r="J38" s="242">
        <v>2015</v>
      </c>
      <c r="K38" s="150" t="s">
        <v>34</v>
      </c>
      <c r="L38" s="346" t="s">
        <v>35</v>
      </c>
    </row>
    <row r="39" spans="1:12">
      <c r="A39" s="8"/>
      <c r="B39" s="11" t="s">
        <v>4</v>
      </c>
      <c r="C39" s="11" t="s">
        <v>5</v>
      </c>
      <c r="D39" s="168" t="s">
        <v>36</v>
      </c>
      <c r="E39" s="150" t="s">
        <v>35</v>
      </c>
      <c r="F39" s="189" t="s">
        <v>37</v>
      </c>
      <c r="G39" s="232" t="s">
        <v>38</v>
      </c>
      <c r="H39" s="182" t="s">
        <v>34</v>
      </c>
      <c r="I39" s="236" t="s">
        <v>35</v>
      </c>
      <c r="J39" s="243" t="s">
        <v>38</v>
      </c>
      <c r="K39" s="151"/>
      <c r="L39" s="174"/>
    </row>
    <row r="40" spans="1:12">
      <c r="A40" s="26" t="s">
        <v>39</v>
      </c>
      <c r="B40" s="14"/>
      <c r="C40" s="14" t="s">
        <v>7</v>
      </c>
      <c r="D40" s="169">
        <f>(D41+D52+D58)</f>
        <v>0</v>
      </c>
      <c r="E40" s="163">
        <f>(D40/F40)*1000</f>
        <v>0</v>
      </c>
      <c r="F40" s="190">
        <v>83741</v>
      </c>
      <c r="G40" s="233">
        <v>83459</v>
      </c>
      <c r="H40" s="183">
        <f>(H41+H52+H58)</f>
        <v>0</v>
      </c>
      <c r="I40" s="237">
        <f>(H40/G40)*1000</f>
        <v>0</v>
      </c>
      <c r="J40" s="244">
        <v>83741</v>
      </c>
      <c r="K40" s="245">
        <f>(K41+K52+K58)</f>
        <v>0</v>
      </c>
      <c r="L40" s="324">
        <f>(K40/J40)*1000</f>
        <v>0</v>
      </c>
    </row>
    <row r="41" spans="1:12">
      <c r="A41" s="26" t="s">
        <v>200</v>
      </c>
      <c r="B41" s="14"/>
      <c r="C41" s="14" t="s">
        <v>7</v>
      </c>
      <c r="D41" s="170">
        <f>SUM(D42:D51)</f>
        <v>0</v>
      </c>
      <c r="E41" s="163">
        <f>(D41/F40)*1000</f>
        <v>0</v>
      </c>
      <c r="F41" s="171"/>
      <c r="G41" s="234"/>
      <c r="H41" s="184">
        <f>SUM(H42:H51)</f>
        <v>0</v>
      </c>
      <c r="I41" s="237">
        <f>(H41/G40)*1000</f>
        <v>0</v>
      </c>
      <c r="J41" s="247"/>
      <c r="K41" s="248">
        <f>SUM(K43:K51)</f>
        <v>0</v>
      </c>
      <c r="L41" s="324">
        <f>(K41/J40)*1000</f>
        <v>0</v>
      </c>
    </row>
    <row r="42" spans="1:12">
      <c r="A42" s="30" t="s">
        <v>41</v>
      </c>
      <c r="B42" s="14"/>
      <c r="C42" s="14"/>
      <c r="D42" s="172"/>
      <c r="E42" s="163">
        <f>(D42/F40)*1000</f>
        <v>0</v>
      </c>
      <c r="F42" s="173"/>
      <c r="G42" s="234"/>
      <c r="H42" s="185"/>
      <c r="I42" s="237">
        <f>(H42/G40)*1000</f>
        <v>0</v>
      </c>
      <c r="J42" s="158"/>
      <c r="K42" s="162">
        <f>SUM(K43:K44)</f>
        <v>0</v>
      </c>
      <c r="L42" s="215">
        <f>(K42/J40)*1000</f>
        <v>0</v>
      </c>
    </row>
    <row r="43" spans="1:12">
      <c r="A43" s="30" t="s">
        <v>42</v>
      </c>
      <c r="B43" s="14"/>
      <c r="C43" s="14"/>
      <c r="D43" s="172"/>
      <c r="E43" s="163">
        <f>(D43/F40)*1000</f>
        <v>0</v>
      </c>
      <c r="F43" s="174"/>
      <c r="G43" s="234"/>
      <c r="H43" s="185"/>
      <c r="I43" s="237">
        <f>(H43/G40)*1000</f>
        <v>0</v>
      </c>
      <c r="J43" s="158"/>
      <c r="K43" s="162"/>
      <c r="L43" s="215">
        <f>(K43/J40)*1000</f>
        <v>0</v>
      </c>
    </row>
    <row r="44" spans="1:12">
      <c r="A44" s="30" t="s">
        <v>43</v>
      </c>
      <c r="B44" s="32"/>
      <c r="C44" s="14"/>
      <c r="D44" s="172"/>
      <c r="E44" s="163">
        <f>(D44/F40)*1000</f>
        <v>0</v>
      </c>
      <c r="F44" s="174"/>
      <c r="G44" s="234"/>
      <c r="H44" s="185"/>
      <c r="I44" s="237">
        <f>(H44/G40)*1000</f>
        <v>0</v>
      </c>
      <c r="J44" s="158"/>
      <c r="K44" s="162"/>
      <c r="L44" s="215">
        <f>(K44/J40)*1000</f>
        <v>0</v>
      </c>
    </row>
    <row r="45" spans="1:12">
      <c r="A45" s="30" t="s">
        <v>44</v>
      </c>
      <c r="B45" s="14"/>
      <c r="C45" s="14"/>
      <c r="D45" s="172"/>
      <c r="E45" s="163">
        <f>(D45/F40)*1000</f>
        <v>0</v>
      </c>
      <c r="F45" s="174"/>
      <c r="G45" s="234"/>
      <c r="H45" s="185"/>
      <c r="I45" s="237">
        <f>(H45/G40)*1000</f>
        <v>0</v>
      </c>
      <c r="J45" s="158"/>
      <c r="K45" s="162"/>
      <c r="L45" s="215">
        <f>(K45/J40)*1000</f>
        <v>0</v>
      </c>
    </row>
    <row r="46" spans="1:12">
      <c r="A46" s="30" t="s">
        <v>45</v>
      </c>
      <c r="B46" s="14"/>
      <c r="C46" s="14"/>
      <c r="D46" s="172"/>
      <c r="E46" s="163">
        <f>(D46/F40)*1000</f>
        <v>0</v>
      </c>
      <c r="F46" s="174"/>
      <c r="G46" s="234"/>
      <c r="H46" s="214"/>
      <c r="I46" s="237">
        <f>(H46/G40)*1000</f>
        <v>0</v>
      </c>
      <c r="J46" s="158"/>
      <c r="K46" s="249"/>
      <c r="L46" s="215">
        <f>(K46/J40)*1000</f>
        <v>0</v>
      </c>
    </row>
    <row r="47" spans="1:12">
      <c r="A47" s="30" t="s">
        <v>46</v>
      </c>
      <c r="B47" s="14"/>
      <c r="C47" s="14"/>
      <c r="D47" s="172"/>
      <c r="E47" s="163">
        <f>(D47/F40)*1000</f>
        <v>0</v>
      </c>
      <c r="F47" s="174"/>
      <c r="G47" s="235"/>
      <c r="H47" s="214"/>
      <c r="I47" s="237">
        <f>(H47/G40)*1000</f>
        <v>0</v>
      </c>
      <c r="J47" s="158"/>
      <c r="K47" s="249"/>
      <c r="L47" s="215">
        <f>(K47/J40)*1000</f>
        <v>0</v>
      </c>
    </row>
    <row r="48" spans="1:12">
      <c r="A48" s="30" t="s">
        <v>47</v>
      </c>
      <c r="B48" s="14"/>
      <c r="C48" s="14"/>
      <c r="D48" s="172"/>
      <c r="E48" s="163">
        <f>(D48/F40)*1000</f>
        <v>0</v>
      </c>
      <c r="F48" s="174"/>
      <c r="G48" s="235"/>
      <c r="H48" s="185"/>
      <c r="I48" s="237">
        <f>(H48/G40)*1000</f>
        <v>0</v>
      </c>
      <c r="J48" s="158"/>
      <c r="K48" s="165"/>
      <c r="L48" s="215"/>
    </row>
    <row r="49" spans="1:12">
      <c r="A49" s="30" t="s">
        <v>48</v>
      </c>
      <c r="B49" s="14"/>
      <c r="C49" s="14"/>
      <c r="D49" s="172"/>
      <c r="E49" s="163">
        <f>(D49/F40)*1000</f>
        <v>0</v>
      </c>
      <c r="F49" s="174"/>
      <c r="G49" s="235"/>
      <c r="H49" s="185"/>
      <c r="I49" s="237">
        <f>(H49/G40)*1000</f>
        <v>0</v>
      </c>
      <c r="J49" s="158"/>
      <c r="K49" s="165"/>
      <c r="L49" s="215"/>
    </row>
    <row r="50" spans="1:12">
      <c r="A50" s="30" t="s">
        <v>49</v>
      </c>
      <c r="B50" s="14"/>
      <c r="C50" s="14"/>
      <c r="D50" s="172"/>
      <c r="E50" s="163">
        <f>(D50/F40)*1000</f>
        <v>0</v>
      </c>
      <c r="F50" s="174"/>
      <c r="G50" s="235"/>
      <c r="H50" s="185"/>
      <c r="I50" s="237">
        <f>(H50/G40)*1000</f>
        <v>0</v>
      </c>
      <c r="J50" s="158"/>
      <c r="K50" s="165"/>
      <c r="L50" s="215"/>
    </row>
    <row r="51" spans="1:12">
      <c r="A51" s="30" t="s">
        <v>50</v>
      </c>
      <c r="B51" s="14"/>
      <c r="C51" s="14"/>
      <c r="D51" s="172"/>
      <c r="E51" s="163">
        <f>(D51/F40)*1000</f>
        <v>0</v>
      </c>
      <c r="F51" s="174"/>
      <c r="G51" s="234"/>
      <c r="H51" s="185"/>
      <c r="I51" s="237">
        <f>(H51/G40)*1000</f>
        <v>0</v>
      </c>
      <c r="J51" s="158"/>
      <c r="K51" s="250"/>
      <c r="L51" s="215"/>
    </row>
    <row r="52" spans="1:12">
      <c r="A52" s="26" t="s">
        <v>51</v>
      </c>
      <c r="B52" s="14"/>
      <c r="C52" s="14" t="s">
        <v>7</v>
      </c>
      <c r="D52" s="170">
        <f>SUM(D53:D57)</f>
        <v>0</v>
      </c>
      <c r="E52" s="163">
        <f>(D52/F40)*1000</f>
        <v>0</v>
      </c>
      <c r="F52" s="175"/>
      <c r="G52" s="234"/>
      <c r="H52" s="184">
        <f>SUM(H53:H57)</f>
        <v>0</v>
      </c>
      <c r="I52" s="238">
        <f>(H52/G40)*1000</f>
        <v>0</v>
      </c>
      <c r="J52" s="247"/>
      <c r="K52" s="248">
        <f>SUM(K53:K57)</f>
        <v>0</v>
      </c>
      <c r="L52" s="324">
        <f>(K52/J40)*1000</f>
        <v>0</v>
      </c>
    </row>
    <row r="53" spans="1:12">
      <c r="A53" s="30" t="s">
        <v>52</v>
      </c>
      <c r="B53" s="14"/>
      <c r="C53" s="14"/>
      <c r="D53" s="172"/>
      <c r="E53" s="163"/>
      <c r="F53" s="174"/>
      <c r="G53" s="234"/>
      <c r="H53" s="185"/>
      <c r="I53" s="237"/>
      <c r="J53" s="151"/>
      <c r="K53" s="165"/>
      <c r="L53" s="174"/>
    </row>
    <row r="54" spans="1:12">
      <c r="A54" s="30" t="s">
        <v>53</v>
      </c>
      <c r="B54" s="14"/>
      <c r="C54" s="14"/>
      <c r="D54" s="172"/>
      <c r="E54" s="163"/>
      <c r="F54" s="174"/>
      <c r="G54" s="234"/>
      <c r="H54" s="185"/>
      <c r="I54" s="237"/>
      <c r="J54" s="151"/>
      <c r="K54" s="165"/>
      <c r="L54" s="174"/>
    </row>
    <row r="55" spans="1:12">
      <c r="A55" s="30" t="s">
        <v>54</v>
      </c>
      <c r="B55" s="14"/>
      <c r="C55" s="14"/>
      <c r="D55" s="172"/>
      <c r="E55" s="163"/>
      <c r="F55" s="174"/>
      <c r="G55" s="234"/>
      <c r="H55" s="185"/>
      <c r="I55" s="237"/>
      <c r="J55" s="151"/>
      <c r="K55" s="162"/>
      <c r="L55" s="174"/>
    </row>
    <row r="56" spans="1:12">
      <c r="A56" s="30" t="s">
        <v>55</v>
      </c>
      <c r="B56" s="14"/>
      <c r="C56" s="14"/>
      <c r="D56" s="227"/>
      <c r="E56" s="228"/>
      <c r="F56" s="230"/>
      <c r="G56" s="211"/>
      <c r="H56" s="229"/>
      <c r="I56" s="239"/>
      <c r="J56" s="151"/>
      <c r="K56" s="165"/>
      <c r="L56" s="174"/>
    </row>
    <row r="57" spans="1:12">
      <c r="A57" s="30" t="s">
        <v>56</v>
      </c>
      <c r="B57" s="14"/>
      <c r="C57" s="14"/>
      <c r="D57" s="172"/>
      <c r="E57" s="163"/>
      <c r="F57" s="174"/>
      <c r="G57" s="234"/>
      <c r="H57" s="162"/>
      <c r="I57" s="237"/>
      <c r="J57" s="151"/>
      <c r="K57" s="165"/>
      <c r="L57" s="174"/>
    </row>
    <row r="58" spans="1:12">
      <c r="A58" s="26" t="s">
        <v>57</v>
      </c>
      <c r="B58" s="14"/>
      <c r="C58" s="14" t="s">
        <v>7</v>
      </c>
      <c r="D58" s="170">
        <f>SUM(D59:D61)</f>
        <v>0</v>
      </c>
      <c r="E58" s="163">
        <f>(D58/F40)*1000</f>
        <v>0</v>
      </c>
      <c r="F58" s="176"/>
      <c r="G58" s="234"/>
      <c r="H58" s="161">
        <f>SUM(H59:H61)</f>
        <v>0</v>
      </c>
      <c r="I58" s="240">
        <f>(H58/G40)*1000</f>
        <v>0</v>
      </c>
      <c r="J58" s="151"/>
      <c r="K58" s="161">
        <f>SUM(K59:K61)</f>
        <v>0</v>
      </c>
      <c r="L58" s="173">
        <f>(K58/J40)*1000</f>
        <v>0</v>
      </c>
    </row>
    <row r="59" spans="1:12">
      <c r="A59" s="35" t="s">
        <v>58</v>
      </c>
      <c r="B59" s="14"/>
      <c r="C59" s="14"/>
      <c r="D59" s="172"/>
      <c r="E59" s="163"/>
      <c r="F59" s="177"/>
      <c r="G59" s="234"/>
      <c r="H59" s="162"/>
      <c r="I59" s="237"/>
      <c r="J59" s="151"/>
      <c r="K59" s="165"/>
      <c r="L59" s="174"/>
    </row>
    <row r="60" spans="1:12">
      <c r="A60" s="35" t="s">
        <v>59</v>
      </c>
      <c r="B60" s="14"/>
      <c r="C60" s="14"/>
      <c r="D60" s="172"/>
      <c r="E60" s="163"/>
      <c r="F60" s="177"/>
      <c r="G60" s="234"/>
      <c r="H60" s="162"/>
      <c r="I60" s="237"/>
      <c r="J60" s="151"/>
      <c r="K60" s="165"/>
      <c r="L60" s="174"/>
    </row>
    <row r="61" spans="1:12" ht="15.75" thickBot="1">
      <c r="A61" s="121" t="s">
        <v>60</v>
      </c>
      <c r="B61" s="17"/>
      <c r="C61" s="17"/>
      <c r="D61" s="178"/>
      <c r="E61" s="347"/>
      <c r="F61" s="179"/>
      <c r="G61" s="348"/>
      <c r="H61" s="325"/>
      <c r="I61" s="349"/>
      <c r="J61" s="325"/>
      <c r="K61" s="325"/>
      <c r="L61" s="179"/>
    </row>
    <row r="62" spans="1:12">
      <c r="A62" s="35"/>
      <c r="B62" s="14"/>
      <c r="C62" s="14"/>
      <c r="D62" s="31"/>
      <c r="E62" s="9"/>
      <c r="F62" s="9"/>
      <c r="G62" s="124"/>
      <c r="H62" s="39"/>
      <c r="I62" s="9"/>
      <c r="J62" s="9"/>
    </row>
    <row r="63" spans="1:12" ht="15.75" thickBot="1">
      <c r="A63" s="35"/>
      <c r="B63" s="14"/>
      <c r="C63" s="14"/>
      <c r="D63" s="31"/>
      <c r="E63" s="9"/>
      <c r="F63" s="9"/>
      <c r="G63" s="124"/>
      <c r="H63" s="9"/>
      <c r="I63" s="9"/>
      <c r="J63" s="9"/>
    </row>
    <row r="64" spans="1:12">
      <c r="A64" s="291" t="s">
        <v>61</v>
      </c>
      <c r="B64" s="126" t="s">
        <v>4</v>
      </c>
      <c r="C64" s="329" t="s">
        <v>5</v>
      </c>
      <c r="D64" s="36"/>
      <c r="E64" s="9"/>
      <c r="F64" s="9"/>
      <c r="G64" s="124"/>
      <c r="H64" s="9"/>
      <c r="I64" s="9"/>
      <c r="J64" s="9"/>
    </row>
    <row r="65" spans="1:10" ht="15.75" thickBot="1">
      <c r="A65" s="16"/>
      <c r="B65" s="17"/>
      <c r="C65" s="18" t="s">
        <v>7</v>
      </c>
      <c r="D65" s="67"/>
      <c r="E65" s="9"/>
      <c r="F65" s="9"/>
      <c r="G65" s="124"/>
      <c r="H65" s="9"/>
      <c r="I65" s="9"/>
      <c r="J65" s="9"/>
    </row>
    <row r="66" spans="1:10">
      <c r="A66" s="291" t="s">
        <v>63</v>
      </c>
      <c r="B66" s="126" t="s">
        <v>4</v>
      </c>
      <c r="C66" s="329" t="s">
        <v>5</v>
      </c>
      <c r="D66" s="14"/>
      <c r="E66" s="9"/>
      <c r="F66" s="9"/>
      <c r="G66" s="124"/>
      <c r="H66" s="9"/>
      <c r="I66" s="9"/>
      <c r="J66" s="9"/>
    </row>
    <row r="67" spans="1:10" ht="15.75" thickBot="1">
      <c r="A67" s="16"/>
      <c r="B67" s="17"/>
      <c r="C67" s="18" t="s">
        <v>7</v>
      </c>
      <c r="D67" s="9"/>
      <c r="E67" s="9"/>
      <c r="F67" s="9"/>
      <c r="G67" s="124"/>
      <c r="H67" s="9"/>
      <c r="I67" s="9"/>
      <c r="J67" s="9"/>
    </row>
    <row r="68" spans="1:10" ht="15.75" thickBot="1">
      <c r="A68" s="13"/>
      <c r="B68" s="14"/>
      <c r="C68" s="14"/>
      <c r="D68" s="9"/>
      <c r="E68" s="9"/>
      <c r="F68" s="9"/>
      <c r="G68" s="124"/>
      <c r="H68" s="9"/>
      <c r="I68" s="9"/>
      <c r="J68" s="9"/>
    </row>
    <row r="69" spans="1:10">
      <c r="A69" s="291" t="s">
        <v>201</v>
      </c>
      <c r="B69" s="71"/>
      <c r="C69" s="71" t="s">
        <v>7</v>
      </c>
      <c r="D69" s="292" t="s">
        <v>141</v>
      </c>
      <c r="E69" s="79" t="s">
        <v>67</v>
      </c>
      <c r="F69" s="127" t="s">
        <v>68</v>
      </c>
      <c r="G69" s="124"/>
      <c r="H69" s="9"/>
      <c r="I69" s="9"/>
      <c r="J69" s="9"/>
    </row>
    <row r="70" spans="1:10">
      <c r="A70" s="13" t="s">
        <v>69</v>
      </c>
      <c r="B70" s="14"/>
      <c r="C70" s="14"/>
      <c r="D70" s="31"/>
      <c r="E70" s="76" t="e">
        <f>(F70/D70)</f>
        <v>#DIV/0!</v>
      </c>
      <c r="F70" s="72">
        <v>83741</v>
      </c>
      <c r="G70" s="124"/>
      <c r="H70" s="9"/>
      <c r="I70" s="9"/>
      <c r="J70" s="9"/>
    </row>
    <row r="71" spans="1:10">
      <c r="A71" s="13" t="s">
        <v>143</v>
      </c>
      <c r="B71" s="14"/>
      <c r="C71" s="14"/>
      <c r="D71" s="40"/>
      <c r="E71" s="76" t="e">
        <f>(F70/D71)</f>
        <v>#DIV/0!</v>
      </c>
      <c r="F71" s="72"/>
      <c r="G71" s="124"/>
      <c r="H71" s="9"/>
      <c r="I71" s="9"/>
      <c r="J71" s="9"/>
    </row>
    <row r="72" spans="1:10">
      <c r="A72" s="13" t="s">
        <v>71</v>
      </c>
      <c r="B72" s="14"/>
      <c r="C72" s="14"/>
      <c r="D72" s="31"/>
      <c r="E72" s="40" t="e">
        <f>(F70/D72)</f>
        <v>#DIV/0!</v>
      </c>
      <c r="F72" s="72"/>
      <c r="G72" s="124"/>
      <c r="H72" s="9"/>
      <c r="I72" s="9"/>
      <c r="J72" s="9"/>
    </row>
    <row r="73" spans="1:10">
      <c r="A73" s="13" t="s">
        <v>72</v>
      </c>
      <c r="B73" s="14"/>
      <c r="C73" s="14"/>
      <c r="D73" s="31"/>
      <c r="E73" s="76" t="e">
        <f>(F70/D73)</f>
        <v>#DIV/0!</v>
      </c>
      <c r="F73" s="72"/>
      <c r="G73" s="124"/>
      <c r="H73" s="9"/>
      <c r="I73" s="9"/>
      <c r="J73" s="9"/>
    </row>
    <row r="74" spans="1:10">
      <c r="A74" s="13" t="s">
        <v>73</v>
      </c>
      <c r="B74" s="14"/>
      <c r="C74" s="14"/>
      <c r="D74" s="31"/>
      <c r="E74" s="76" t="e">
        <f>(F70/D74)</f>
        <v>#DIV/0!</v>
      </c>
      <c r="F74" s="331"/>
      <c r="G74" s="124"/>
      <c r="H74" s="9"/>
      <c r="I74" s="9"/>
      <c r="J74" s="9"/>
    </row>
    <row r="75" spans="1:10">
      <c r="A75" s="13" t="s">
        <v>74</v>
      </c>
      <c r="B75" s="14"/>
      <c r="C75" s="14"/>
      <c r="D75" s="31"/>
      <c r="E75" s="112" t="e">
        <f>(F70/D75)</f>
        <v>#DIV/0!</v>
      </c>
      <c r="F75" s="332"/>
      <c r="G75" s="124"/>
      <c r="H75" s="9"/>
      <c r="I75" s="9"/>
      <c r="J75" s="9"/>
    </row>
    <row r="76" spans="1:10" ht="15.75" thickBot="1">
      <c r="A76" s="16" t="s">
        <v>145</v>
      </c>
      <c r="B76" s="17"/>
      <c r="C76" s="17"/>
      <c r="D76" s="293"/>
      <c r="E76" s="220" t="e">
        <f>(F70/D76)</f>
        <v>#DIV/0!</v>
      </c>
      <c r="F76" s="44"/>
      <c r="G76" s="124"/>
      <c r="H76" s="9"/>
      <c r="I76" s="9"/>
      <c r="J76" s="9"/>
    </row>
    <row r="77" spans="1:10" ht="15.75" thickBot="1">
      <c r="A77" s="334" t="s">
        <v>76</v>
      </c>
      <c r="B77" s="335"/>
      <c r="C77" s="336" t="s">
        <v>7</v>
      </c>
      <c r="D77" s="113"/>
      <c r="E77" s="28"/>
      <c r="F77" s="9"/>
      <c r="G77" s="124"/>
      <c r="H77" s="9"/>
      <c r="I77" s="9"/>
      <c r="J77" s="9"/>
    </row>
    <row r="78" spans="1:10" ht="15.75" thickBot="1">
      <c r="A78" s="326" t="s">
        <v>77</v>
      </c>
      <c r="B78" s="327"/>
      <c r="C78" s="341" t="s">
        <v>7</v>
      </c>
      <c r="D78" s="38"/>
      <c r="E78" s="9"/>
      <c r="F78" s="9"/>
      <c r="G78" s="124"/>
      <c r="H78" s="9"/>
      <c r="I78" s="9"/>
      <c r="J78" s="9"/>
    </row>
    <row r="79" spans="1:10" ht="15.75" thickBot="1">
      <c r="A79" s="26" t="s">
        <v>78</v>
      </c>
      <c r="B79" s="327"/>
      <c r="C79" s="341" t="s">
        <v>7</v>
      </c>
      <c r="D79" s="9"/>
      <c r="E79" s="9"/>
      <c r="F79" s="9"/>
      <c r="G79" s="124"/>
      <c r="H79" s="9"/>
      <c r="I79" s="9"/>
      <c r="J79" s="9"/>
    </row>
    <row r="80" spans="1:10" ht="15.75" thickBot="1">
      <c r="A80" s="21"/>
      <c r="B80" s="14"/>
      <c r="C80" s="14"/>
      <c r="D80" s="9"/>
      <c r="E80" s="9"/>
      <c r="F80" s="9"/>
      <c r="G80" s="124"/>
      <c r="H80" s="9"/>
      <c r="I80" s="9"/>
      <c r="J80" s="9"/>
    </row>
    <row r="81" spans="1:10">
      <c r="A81" s="291" t="s">
        <v>81</v>
      </c>
      <c r="B81" s="71"/>
      <c r="C81" s="71"/>
      <c r="D81" s="353">
        <f>(H94/D82)</f>
        <v>83741</v>
      </c>
      <c r="E81" s="41"/>
      <c r="F81" s="41"/>
      <c r="G81" s="124"/>
      <c r="H81" s="9"/>
      <c r="I81" s="9"/>
      <c r="J81" s="9"/>
    </row>
    <row r="82" spans="1:10" ht="15.75" thickBot="1">
      <c r="A82" s="16" t="s">
        <v>182</v>
      </c>
      <c r="B82" s="251"/>
      <c r="C82" s="17"/>
      <c r="D82" s="18">
        <v>1</v>
      </c>
      <c r="E82" s="9"/>
      <c r="F82" s="9"/>
      <c r="G82" s="124"/>
      <c r="H82" s="9"/>
      <c r="I82" s="9"/>
      <c r="J82" s="9"/>
    </row>
    <row r="83" spans="1:10" ht="15.75" thickBot="1">
      <c r="A83" s="42" t="s">
        <v>85</v>
      </c>
      <c r="B83" s="335"/>
      <c r="C83" s="335" t="s">
        <v>7</v>
      </c>
      <c r="D83" s="92"/>
      <c r="E83" s="9"/>
      <c r="F83" s="9"/>
      <c r="G83" s="9"/>
      <c r="H83" s="9"/>
      <c r="I83" s="9"/>
      <c r="J83" s="9"/>
    </row>
    <row r="84" spans="1:10" ht="15.75" thickBot="1">
      <c r="A84" s="26"/>
      <c r="B84" s="14"/>
      <c r="C84" s="14"/>
      <c r="D84" s="9"/>
      <c r="E84" s="9"/>
      <c r="F84" s="9"/>
      <c r="G84" s="9"/>
      <c r="H84" s="9"/>
      <c r="I84" s="9"/>
      <c r="J84" s="9"/>
    </row>
    <row r="85" spans="1:10">
      <c r="A85" s="10" t="s">
        <v>202</v>
      </c>
      <c r="B85" s="71"/>
      <c r="C85" s="71"/>
      <c r="D85" s="3"/>
      <c r="E85" s="3"/>
      <c r="F85" s="3"/>
      <c r="G85" s="4"/>
      <c r="H85" t="s">
        <v>203</v>
      </c>
    </row>
    <row r="86" spans="1:10">
      <c r="A86" s="8"/>
      <c r="B86" s="11" t="s">
        <v>4</v>
      </c>
      <c r="C86" s="11" t="s">
        <v>5</v>
      </c>
      <c r="D86" s="24" t="s">
        <v>36</v>
      </c>
      <c r="E86" s="11" t="s">
        <v>88</v>
      </c>
      <c r="F86" s="9"/>
      <c r="G86" s="7"/>
      <c r="H86" s="58" t="s">
        <v>204</v>
      </c>
    </row>
    <row r="87" spans="1:10">
      <c r="A87" s="30" t="s">
        <v>89</v>
      </c>
      <c r="B87" s="14" t="s">
        <v>7</v>
      </c>
      <c r="C87" s="14"/>
      <c r="D87" s="38">
        <v>24600</v>
      </c>
      <c r="E87" s="119">
        <f>(D87/238453)</f>
        <v>0.10316498429459893</v>
      </c>
      <c r="F87" s="45"/>
      <c r="G87" s="7"/>
    </row>
    <row r="88" spans="1:10">
      <c r="A88" s="30" t="s">
        <v>205</v>
      </c>
      <c r="B88" s="9"/>
      <c r="C88" s="14"/>
      <c r="D88" s="41"/>
      <c r="E88" s="119">
        <f>(D88/238453)</f>
        <v>0</v>
      </c>
      <c r="F88" s="9"/>
      <c r="G88" s="7"/>
    </row>
    <row r="89" spans="1:10">
      <c r="A89" s="30" t="s">
        <v>91</v>
      </c>
      <c r="B89" s="14" t="s">
        <v>7</v>
      </c>
      <c r="C89" s="14"/>
      <c r="D89" s="38">
        <v>136453</v>
      </c>
      <c r="E89" s="119">
        <f>(D89/238453)</f>
        <v>0.57224274804678488</v>
      </c>
      <c r="F89" s="45"/>
      <c r="G89" s="7"/>
    </row>
    <row r="90" spans="1:10">
      <c r="A90" s="30" t="s">
        <v>206</v>
      </c>
      <c r="B90" s="14"/>
      <c r="C90" s="14"/>
      <c r="D90" s="38">
        <v>48322</v>
      </c>
      <c r="E90" s="119">
        <f>(D90/238453)</f>
        <v>0.20264790126356139</v>
      </c>
      <c r="F90" s="45"/>
      <c r="G90" s="7"/>
    </row>
    <row r="91" spans="1:10" ht="15.75" thickBot="1">
      <c r="A91" s="47" t="s">
        <v>92</v>
      </c>
      <c r="B91" s="17" t="s">
        <v>7</v>
      </c>
      <c r="C91" s="17"/>
      <c r="D91" s="84">
        <v>29078</v>
      </c>
      <c r="E91" s="265">
        <f>(D91/238453)</f>
        <v>0.12194436639505479</v>
      </c>
      <c r="F91" s="43"/>
      <c r="G91" s="44"/>
    </row>
    <row r="92" spans="1:10" ht="15.75" thickBot="1">
      <c r="A92" s="46"/>
      <c r="B92" s="14"/>
      <c r="C92" s="14"/>
      <c r="D92" s="41"/>
      <c r="E92" s="9"/>
      <c r="F92" s="9"/>
      <c r="G92" s="9"/>
    </row>
    <row r="93" spans="1:10" ht="15.75" thickBot="1">
      <c r="A93" s="46"/>
      <c r="B93" s="14"/>
      <c r="C93" s="14"/>
      <c r="D93" s="85"/>
      <c r="E93" s="86">
        <v>2015</v>
      </c>
      <c r="F93" s="86"/>
      <c r="G93" s="86">
        <v>2016</v>
      </c>
      <c r="H93" s="86">
        <v>2017</v>
      </c>
      <c r="I93" s="87"/>
    </row>
    <row r="94" spans="1:10" ht="15.75" thickBot="1">
      <c r="A94" s="49"/>
      <c r="D94" s="88" t="s">
        <v>93</v>
      </c>
      <c r="E94" s="89">
        <v>83226</v>
      </c>
      <c r="F94" s="89"/>
      <c r="G94" s="90">
        <v>83459</v>
      </c>
      <c r="H94" s="91">
        <v>83741</v>
      </c>
      <c r="I94" s="92"/>
    </row>
    <row r="95" spans="1:10" ht="15.75" thickBot="1">
      <c r="A95" s="10" t="s">
        <v>94</v>
      </c>
      <c r="B95" s="3"/>
      <c r="C95" s="3"/>
      <c r="D95" s="2"/>
      <c r="E95" s="3"/>
      <c r="F95" s="3"/>
      <c r="G95" s="4"/>
      <c r="H95" s="96"/>
      <c r="I95" s="4"/>
    </row>
    <row r="96" spans="1:10" ht="15.75" thickBot="1">
      <c r="A96" s="50"/>
      <c r="B96" s="103" t="s">
        <v>4</v>
      </c>
      <c r="C96" s="86" t="s">
        <v>5</v>
      </c>
      <c r="D96" s="103" t="s">
        <v>95</v>
      </c>
      <c r="E96" s="86" t="s">
        <v>96</v>
      </c>
      <c r="F96" s="87" t="s">
        <v>97</v>
      </c>
      <c r="G96" s="87" t="s">
        <v>98</v>
      </c>
      <c r="H96" s="104" t="s">
        <v>99</v>
      </c>
      <c r="I96" s="130" t="s">
        <v>100</v>
      </c>
    </row>
    <row r="97" spans="1:10">
      <c r="A97" s="26" t="s">
        <v>102</v>
      </c>
      <c r="B97" s="14"/>
      <c r="C97" s="9"/>
      <c r="D97" s="93">
        <f>SUM(D98:D100)</f>
        <v>3403753</v>
      </c>
      <c r="E97" s="60">
        <f>SUM(E98:E100)</f>
        <v>3525815</v>
      </c>
      <c r="F97" s="51">
        <f>(D97/E94)</f>
        <v>40.897712253382359</v>
      </c>
      <c r="G97" s="61">
        <f>(E97/G94)</f>
        <v>42.246072922033576</v>
      </c>
      <c r="H97" s="97">
        <f>(I97/H94)</f>
        <v>43.193465566448928</v>
      </c>
      <c r="I97" s="75">
        <f>SUM(I98:I100)</f>
        <v>3617064</v>
      </c>
      <c r="J97" s="25"/>
    </row>
    <row r="98" spans="1:10">
      <c r="A98" s="50" t="s">
        <v>103</v>
      </c>
      <c r="B98" s="14"/>
      <c r="C98" s="9"/>
      <c r="D98" s="94">
        <v>2405637</v>
      </c>
      <c r="E98" s="38">
        <v>2473853</v>
      </c>
      <c r="F98" s="65">
        <f>(D98/E94)</f>
        <v>28.904873477038425</v>
      </c>
      <c r="G98" s="74">
        <f>(E98/G94)</f>
        <v>29.641536562863202</v>
      </c>
      <c r="H98" s="74"/>
      <c r="I98" s="72">
        <v>2517064</v>
      </c>
    </row>
    <row r="99" spans="1:10">
      <c r="A99" s="50" t="s">
        <v>104</v>
      </c>
      <c r="B99" s="14"/>
      <c r="C99" s="9"/>
      <c r="D99" s="94"/>
      <c r="E99" s="38"/>
      <c r="F99" s="65">
        <f>(D99/E94)</f>
        <v>0</v>
      </c>
      <c r="G99" s="74">
        <f>(E99/G94)</f>
        <v>0</v>
      </c>
      <c r="H99" s="98">
        <f>(I99/H94)</f>
        <v>0</v>
      </c>
      <c r="I99" s="72"/>
    </row>
    <row r="100" spans="1:10">
      <c r="A100" s="50" t="s">
        <v>105</v>
      </c>
      <c r="B100" s="14"/>
      <c r="C100" s="9"/>
      <c r="D100" s="94">
        <v>998116</v>
      </c>
      <c r="E100" s="38">
        <v>1051962</v>
      </c>
      <c r="F100" s="65">
        <f>(D100/E94)</f>
        <v>11.99283877634393</v>
      </c>
      <c r="G100" s="74">
        <f>(E100/G94)</f>
        <v>12.604536359170371</v>
      </c>
      <c r="H100" s="106">
        <f>(I100/H94)</f>
        <v>13.135739960115117</v>
      </c>
      <c r="I100" s="72">
        <v>1100000</v>
      </c>
    </row>
    <row r="101" spans="1:10">
      <c r="A101" s="26" t="s">
        <v>106</v>
      </c>
      <c r="B101" s="14"/>
      <c r="C101" s="9"/>
      <c r="D101" s="93">
        <f>SUM(D102:D103)</f>
        <v>3785000</v>
      </c>
      <c r="E101" s="60">
        <f>SUM(E102:E103)</f>
        <v>3690180</v>
      </c>
      <c r="F101" s="51">
        <f>(D101/E94)</f>
        <v>45.478576406411456</v>
      </c>
      <c r="G101" s="61">
        <f>(E101/G94)</f>
        <v>44.215483051558252</v>
      </c>
      <c r="H101" s="97">
        <f>(I101/H94)</f>
        <v>45.378010771306769</v>
      </c>
      <c r="I101" s="73">
        <f>SUM(I102:I103)</f>
        <v>3800000</v>
      </c>
    </row>
    <row r="102" spans="1:10">
      <c r="A102" s="50" t="s">
        <v>107</v>
      </c>
      <c r="B102" s="14"/>
      <c r="C102" s="9"/>
      <c r="D102" s="94">
        <v>2685000</v>
      </c>
      <c r="E102" s="38">
        <v>2674260</v>
      </c>
      <c r="F102" s="52">
        <f>(D102/E94)</f>
        <v>32.261552880109583</v>
      </c>
      <c r="G102" s="109">
        <f>(E102/G94)</f>
        <v>32.04279945841671</v>
      </c>
      <c r="H102" s="106">
        <f>(I102/H94)</f>
        <v>32.242270811191652</v>
      </c>
      <c r="I102" s="72">
        <v>2700000</v>
      </c>
    </row>
    <row r="103" spans="1:10">
      <c r="A103" s="50" t="s">
        <v>108</v>
      </c>
      <c r="B103" s="14"/>
      <c r="C103" s="9"/>
      <c r="D103" s="100">
        <v>1100000</v>
      </c>
      <c r="E103" s="108">
        <v>1015920</v>
      </c>
      <c r="F103" s="101">
        <f>(D103/E94)</f>
        <v>13.217023526301876</v>
      </c>
      <c r="G103" s="110">
        <f>(E103/G94)</f>
        <v>12.172683593141542</v>
      </c>
      <c r="H103" s="107">
        <f>(I103/H94)</f>
        <v>13.135739960115117</v>
      </c>
      <c r="I103" s="102">
        <v>1100000</v>
      </c>
    </row>
    <row r="104" spans="1:10">
      <c r="A104" s="26" t="s">
        <v>109</v>
      </c>
      <c r="B104" s="14"/>
      <c r="C104" s="9"/>
      <c r="D104" s="8"/>
      <c r="E104" s="53"/>
      <c r="F104" s="52"/>
      <c r="G104" s="7">
        <v>863.84</v>
      </c>
      <c r="H104" s="98"/>
      <c r="I104" s="7"/>
    </row>
    <row r="105" spans="1:10">
      <c r="A105" s="26" t="s">
        <v>110</v>
      </c>
      <c r="B105" s="14"/>
      <c r="C105" s="9"/>
      <c r="D105" s="268">
        <v>15082503</v>
      </c>
      <c r="E105" s="41">
        <v>10850656</v>
      </c>
      <c r="F105" s="52">
        <f>(D105/E94)</f>
        <v>181.22345180592603</v>
      </c>
      <c r="G105" s="109">
        <f>(E105/G94)</f>
        <v>130.01181418421021</v>
      </c>
      <c r="H105" s="98" t="s">
        <v>207</v>
      </c>
      <c r="I105" s="7"/>
    </row>
    <row r="106" spans="1:10">
      <c r="A106" s="26" t="s">
        <v>111</v>
      </c>
      <c r="B106" s="14"/>
      <c r="C106" s="9"/>
      <c r="D106" s="8"/>
      <c r="E106" s="53"/>
      <c r="F106" s="52"/>
      <c r="G106" s="7"/>
      <c r="H106" s="98"/>
      <c r="I106" s="7"/>
    </row>
    <row r="107" spans="1:10">
      <c r="A107" s="26" t="s">
        <v>112</v>
      </c>
      <c r="B107" s="14"/>
      <c r="C107" s="131"/>
      <c r="D107" s="8"/>
      <c r="E107" s="53"/>
      <c r="F107" s="52"/>
      <c r="G107" s="54">
        <v>236.33</v>
      </c>
      <c r="H107" s="98"/>
      <c r="I107" s="7"/>
    </row>
    <row r="108" spans="1:10">
      <c r="A108" s="26" t="s">
        <v>113</v>
      </c>
      <c r="B108" s="14"/>
      <c r="C108" s="131"/>
      <c r="D108" s="8"/>
      <c r="E108" s="262">
        <v>0.73</v>
      </c>
      <c r="F108" s="52"/>
      <c r="G108" s="54"/>
      <c r="H108" s="98"/>
      <c r="I108" s="7"/>
    </row>
    <row r="109" spans="1:10" ht="15.75" thickBot="1">
      <c r="A109" s="42" t="s">
        <v>114</v>
      </c>
      <c r="B109" s="17"/>
      <c r="C109" s="43"/>
      <c r="D109" s="95">
        <f>(19277384+37474141)</f>
        <v>56751525</v>
      </c>
      <c r="E109" s="48">
        <f>(14168263+30587535)</f>
        <v>44755798</v>
      </c>
      <c r="F109" s="55">
        <f>(D109/E94)</f>
        <v>681.89658279864466</v>
      </c>
      <c r="G109" s="226">
        <f>(E109/G94)</f>
        <v>536.26089457098692</v>
      </c>
      <c r="H109" s="267">
        <f>(I109/H94)</f>
        <v>471.84680144731971</v>
      </c>
      <c r="I109" s="266">
        <f>(15837293+23675630)</f>
        <v>39512923</v>
      </c>
    </row>
    <row r="110" spans="1:10">
      <c r="A110" s="78"/>
      <c r="E110" t="s">
        <v>208</v>
      </c>
    </row>
    <row r="111" spans="1:10" ht="15.75" thickBot="1">
      <c r="A111" s="78"/>
    </row>
    <row r="112" spans="1:10">
      <c r="A112" s="301" t="s">
        <v>115</v>
      </c>
      <c r="B112" s="305" t="s">
        <v>4</v>
      </c>
      <c r="C112" s="306" t="s">
        <v>5</v>
      </c>
    </row>
    <row r="113" spans="1:4">
      <c r="A113" s="351" t="s">
        <v>116</v>
      </c>
      <c r="B113" s="150"/>
      <c r="C113" s="307" t="s">
        <v>7</v>
      </c>
    </row>
    <row r="114" spans="1:4">
      <c r="A114" s="351" t="s">
        <v>117</v>
      </c>
      <c r="B114" s="150" t="s">
        <v>7</v>
      </c>
      <c r="C114" s="307"/>
    </row>
    <row r="115" spans="1:4">
      <c r="A115" s="351" t="s">
        <v>118</v>
      </c>
      <c r="B115" s="150"/>
      <c r="C115" s="307" t="s">
        <v>7</v>
      </c>
    </row>
    <row r="116" spans="1:4">
      <c r="A116" s="351" t="s">
        <v>120</v>
      </c>
      <c r="B116" s="150"/>
      <c r="C116" s="307" t="s">
        <v>7</v>
      </c>
    </row>
    <row r="117" spans="1:4" ht="15.75" thickBot="1">
      <c r="A117" s="352" t="s">
        <v>121</v>
      </c>
      <c r="B117" s="309"/>
      <c r="C117" s="310" t="s">
        <v>7</v>
      </c>
      <c r="D117" s="58"/>
    </row>
    <row r="118" spans="1:4">
      <c r="A118" s="24"/>
      <c r="D118" s="58"/>
    </row>
    <row r="119" spans="1:4">
      <c r="A119" s="57" t="s">
        <v>123</v>
      </c>
    </row>
    <row r="120" spans="1:4">
      <c r="A120" s="149" t="s">
        <v>209</v>
      </c>
    </row>
    <row r="121" spans="1:4" ht="15.75" thickBot="1">
      <c r="A121" s="149" t="s">
        <v>210</v>
      </c>
    </row>
    <row r="122" spans="1:4" ht="15.75" thickBot="1">
      <c r="A122" s="358" t="s">
        <v>188</v>
      </c>
      <c r="B122" s="4"/>
    </row>
    <row r="123" spans="1:4" ht="15.75" thickBot="1">
      <c r="A123" s="103" t="s">
        <v>126</v>
      </c>
      <c r="B123" s="361">
        <f>(20/64)</f>
        <v>0.3125</v>
      </c>
    </row>
  </sheetData>
  <hyperlinks>
    <hyperlink ref="A120" r:id="rId1" xr:uid="{00000000-0004-0000-0300-000000000000}"/>
    <hyperlink ref="H86" r:id="rId2" xr:uid="{00000000-0004-0000-0300-000001000000}"/>
    <hyperlink ref="D18" r:id="rId3" xr:uid="{00000000-0004-0000-0300-000002000000}"/>
    <hyperlink ref="D29" r:id="rId4" xr:uid="{00000000-0004-0000-0300-000003000000}"/>
    <hyperlink ref="D32" r:id="rId5" xr:uid="{00000000-0004-0000-0300-000004000000}"/>
    <hyperlink ref="D30" r:id="rId6" xr:uid="{00000000-0004-0000-0300-000005000000}"/>
    <hyperlink ref="D25" r:id="rId7" xr:uid="{00000000-0004-0000-0300-000006000000}"/>
  </hyperlinks>
  <pageMargins left="0.7" right="0.7" top="0.75" bottom="0.75" header="0.3" footer="0.3"/>
  <pageSetup paperSize="9" orientation="portrait" verticalDpi="300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22"/>
  <sheetViews>
    <sheetView topLeftCell="A100" workbookViewId="0">
      <selection activeCell="C126" sqref="C126"/>
    </sheetView>
  </sheetViews>
  <sheetFormatPr defaultColWidth="11.42578125" defaultRowHeight="15"/>
  <cols>
    <col min="1" max="1" width="90" customWidth="1"/>
    <col min="2" max="2" width="12.85546875" customWidth="1"/>
    <col min="4" max="4" width="18.85546875" customWidth="1"/>
    <col min="5" max="5" width="17.7109375" customWidth="1"/>
    <col min="6" max="6" width="12" bestFit="1" customWidth="1"/>
    <col min="7" max="7" width="13.28515625" customWidth="1"/>
    <col min="8" max="8" width="13" customWidth="1"/>
    <col min="9" max="9" width="15.5703125" customWidth="1"/>
    <col min="11" max="11" width="12" bestFit="1" customWidth="1"/>
  </cols>
  <sheetData>
    <row r="1" spans="1:9" ht="15.75" thickBot="1"/>
    <row r="2" spans="1:9">
      <c r="A2" s="2"/>
      <c r="B2" s="3"/>
      <c r="C2" s="4"/>
    </row>
    <row r="3" spans="1:9">
      <c r="A3" s="5" t="s">
        <v>0</v>
      </c>
      <c r="B3" s="6" t="s">
        <v>211</v>
      </c>
      <c r="C3" s="7"/>
      <c r="D3" s="132" t="s">
        <v>212</v>
      </c>
    </row>
    <row r="4" spans="1:9" ht="15.75" thickBot="1">
      <c r="A4" s="8"/>
      <c r="B4" s="9"/>
      <c r="C4" s="7"/>
    </row>
    <row r="5" spans="1:9">
      <c r="A5" s="10" t="s">
        <v>3</v>
      </c>
      <c r="B5" s="3"/>
      <c r="C5" s="4"/>
    </row>
    <row r="6" spans="1:9">
      <c r="A6" s="8"/>
      <c r="B6" s="11" t="s">
        <v>4</v>
      </c>
      <c r="C6" s="12" t="s">
        <v>5</v>
      </c>
    </row>
    <row r="7" spans="1:9">
      <c r="A7" s="13" t="s">
        <v>6</v>
      </c>
      <c r="B7" s="14" t="s">
        <v>7</v>
      </c>
      <c r="C7" s="15"/>
      <c r="D7" s="58" t="s">
        <v>213</v>
      </c>
      <c r="I7" s="1" t="s">
        <v>214</v>
      </c>
    </row>
    <row r="8" spans="1:9">
      <c r="A8" s="13" t="s">
        <v>8</v>
      </c>
      <c r="B8" s="14" t="s">
        <v>30</v>
      </c>
      <c r="C8" s="15"/>
      <c r="I8" s="58" t="s">
        <v>215</v>
      </c>
    </row>
    <row r="9" spans="1:9">
      <c r="A9" s="13" t="s">
        <v>10</v>
      </c>
      <c r="B9" s="14"/>
      <c r="C9" s="15" t="s">
        <v>30</v>
      </c>
    </row>
    <row r="10" spans="1:9">
      <c r="A10" s="13" t="s">
        <v>11</v>
      </c>
      <c r="B10" s="14"/>
      <c r="C10" s="15" t="s">
        <v>30</v>
      </c>
    </row>
    <row r="11" spans="1:9">
      <c r="A11" s="13" t="s">
        <v>12</v>
      </c>
      <c r="B11" s="14"/>
      <c r="C11" s="15" t="s">
        <v>30</v>
      </c>
    </row>
    <row r="12" spans="1:9" ht="15.75" thickBot="1">
      <c r="A12" s="16"/>
      <c r="B12" s="17"/>
      <c r="C12" s="18"/>
    </row>
    <row r="13" spans="1:9" ht="15.75" thickBot="1">
      <c r="A13" s="19"/>
      <c r="B13" s="9"/>
      <c r="C13" s="9"/>
      <c r="D13" s="9"/>
    </row>
    <row r="14" spans="1:9">
      <c r="A14" s="10" t="s">
        <v>13</v>
      </c>
      <c r="B14" s="20"/>
      <c r="C14" s="4"/>
    </row>
    <row r="15" spans="1:9">
      <c r="A15" s="8"/>
      <c r="B15" s="11" t="s">
        <v>4</v>
      </c>
      <c r="C15" s="12" t="s">
        <v>5</v>
      </c>
    </row>
    <row r="16" spans="1:9">
      <c r="A16" s="13" t="s">
        <v>6</v>
      </c>
      <c r="B16" s="14" t="s">
        <v>30</v>
      </c>
      <c r="C16" s="15"/>
      <c r="D16" s="1" t="s">
        <v>214</v>
      </c>
    </row>
    <row r="17" spans="1:10">
      <c r="A17" s="13" t="s">
        <v>8</v>
      </c>
      <c r="B17" s="14" t="s">
        <v>7</v>
      </c>
      <c r="C17" s="15"/>
      <c r="D17" s="58" t="s">
        <v>216</v>
      </c>
      <c r="J17" s="58" t="s">
        <v>217</v>
      </c>
    </row>
    <row r="18" spans="1:10">
      <c r="A18" s="13" t="s">
        <v>10</v>
      </c>
      <c r="B18" s="14" t="s">
        <v>30</v>
      </c>
      <c r="C18" s="15"/>
      <c r="D18" s="58" t="s">
        <v>218</v>
      </c>
    </row>
    <row r="19" spans="1:10" ht="15.75" thickBot="1">
      <c r="A19" s="16" t="s">
        <v>11</v>
      </c>
      <c r="B19" s="17" t="s">
        <v>30</v>
      </c>
      <c r="C19" s="18"/>
      <c r="D19" s="58" t="s">
        <v>217</v>
      </c>
      <c r="E19" s="1"/>
      <c r="F19" s="1"/>
      <c r="G19" s="1"/>
      <c r="I19" t="s">
        <v>219</v>
      </c>
    </row>
    <row r="20" spans="1:10">
      <c r="A20" s="8"/>
      <c r="B20" s="9"/>
      <c r="C20" s="7"/>
    </row>
    <row r="21" spans="1:10" ht="15.75" thickBot="1">
      <c r="A21" s="8"/>
      <c r="B21" s="9"/>
      <c r="C21" s="7"/>
    </row>
    <row r="22" spans="1:10">
      <c r="A22" s="10" t="s">
        <v>16</v>
      </c>
      <c r="B22" s="20"/>
      <c r="C22" s="4"/>
      <c r="D22" s="58" t="s">
        <v>220</v>
      </c>
    </row>
    <row r="23" spans="1:10">
      <c r="A23" s="8"/>
      <c r="B23" s="11" t="s">
        <v>4</v>
      </c>
      <c r="C23" s="12" t="s">
        <v>5</v>
      </c>
    </row>
    <row r="24" spans="1:10">
      <c r="A24" s="13" t="s">
        <v>6</v>
      </c>
      <c r="B24" s="14" t="s">
        <v>30</v>
      </c>
      <c r="C24" s="15"/>
      <c r="D24" s="58" t="s">
        <v>221</v>
      </c>
    </row>
    <row r="25" spans="1:10">
      <c r="A25" s="13" t="s">
        <v>8</v>
      </c>
      <c r="B25" s="14" t="s">
        <v>30</v>
      </c>
      <c r="C25" s="15"/>
      <c r="D25" s="58" t="s">
        <v>222</v>
      </c>
    </row>
    <row r="26" spans="1:10">
      <c r="A26" s="13" t="s">
        <v>10</v>
      </c>
      <c r="B26" s="14" t="s">
        <v>30</v>
      </c>
      <c r="C26" s="15"/>
      <c r="D26" s="58" t="s">
        <v>223</v>
      </c>
    </row>
    <row r="27" spans="1:10">
      <c r="A27" s="13" t="s">
        <v>11</v>
      </c>
      <c r="B27" s="14" t="s">
        <v>30</v>
      </c>
      <c r="C27" s="15"/>
      <c r="D27" s="58" t="s">
        <v>224</v>
      </c>
    </row>
    <row r="28" spans="1:10">
      <c r="A28" s="13" t="s">
        <v>12</v>
      </c>
      <c r="B28" s="14" t="s">
        <v>30</v>
      </c>
      <c r="C28" s="15"/>
      <c r="D28" s="58" t="s">
        <v>225</v>
      </c>
    </row>
    <row r="29" spans="1:10">
      <c r="A29" s="13" t="s">
        <v>22</v>
      </c>
      <c r="B29" s="14" t="s">
        <v>30</v>
      </c>
      <c r="C29" s="15"/>
      <c r="D29" s="58" t="s">
        <v>226</v>
      </c>
      <c r="E29" s="9"/>
      <c r="F29" s="9"/>
      <c r="G29" s="21"/>
      <c r="H29" s="14"/>
    </row>
    <row r="30" spans="1:10">
      <c r="A30" s="13" t="s">
        <v>24</v>
      </c>
      <c r="B30" s="14"/>
      <c r="C30" s="15" t="s">
        <v>30</v>
      </c>
      <c r="E30" s="9"/>
      <c r="F30" s="9"/>
      <c r="G30" s="21"/>
      <c r="H30" s="14"/>
    </row>
    <row r="31" spans="1:10">
      <c r="A31" s="13" t="s">
        <v>26</v>
      </c>
      <c r="B31" s="14" t="s">
        <v>30</v>
      </c>
      <c r="C31" s="15"/>
      <c r="D31" s="58" t="s">
        <v>227</v>
      </c>
    </row>
    <row r="32" spans="1:10">
      <c r="A32" s="13" t="s">
        <v>28</v>
      </c>
      <c r="B32" s="14" t="s">
        <v>30</v>
      </c>
      <c r="C32" s="15"/>
      <c r="D32" s="58" t="s">
        <v>228</v>
      </c>
    </row>
    <row r="33" spans="1:13" ht="15.75" thickBot="1">
      <c r="A33" s="16" t="s">
        <v>29</v>
      </c>
      <c r="B33" s="17" t="s">
        <v>7</v>
      </c>
      <c r="C33" s="18"/>
      <c r="D33" s="58" t="s">
        <v>229</v>
      </c>
      <c r="E33" s="1"/>
      <c r="F33" s="1"/>
    </row>
    <row r="34" spans="1:13">
      <c r="A34" s="9"/>
      <c r="B34" s="9"/>
      <c r="C34" s="9"/>
      <c r="H34" s="14"/>
    </row>
    <row r="35" spans="1:13">
      <c r="A35" s="64"/>
      <c r="B35" s="63"/>
      <c r="C35" s="24"/>
    </row>
    <row r="36" spans="1:13" ht="15.75" thickBot="1">
      <c r="A36" s="80"/>
      <c r="B36" s="81"/>
      <c r="C36" s="82"/>
      <c r="D36" s="82"/>
      <c r="E36" s="82"/>
      <c r="F36" s="82"/>
      <c r="G36" s="83"/>
    </row>
    <row r="37" spans="1:13" ht="15.75" thickBot="1">
      <c r="A37" s="10" t="s">
        <v>32</v>
      </c>
      <c r="B37" s="20"/>
      <c r="C37" s="79"/>
      <c r="D37" s="3"/>
      <c r="E37" s="3"/>
      <c r="F37" s="3"/>
      <c r="G37" s="3"/>
      <c r="H37" s="3"/>
      <c r="I37" s="3"/>
      <c r="J37" s="58" t="s">
        <v>230</v>
      </c>
    </row>
    <row r="38" spans="1:13" ht="15.75" thickBot="1">
      <c r="A38" s="10" t="s">
        <v>33</v>
      </c>
      <c r="B38" s="20"/>
      <c r="C38" s="3"/>
      <c r="D38" s="166"/>
      <c r="E38" s="167"/>
      <c r="F38" s="188">
        <v>2017</v>
      </c>
      <c r="G38" s="231">
        <v>2016</v>
      </c>
      <c r="H38" s="182"/>
      <c r="I38" s="236"/>
      <c r="J38" s="242">
        <v>2015</v>
      </c>
      <c r="K38" s="150" t="s">
        <v>34</v>
      </c>
      <c r="L38" s="153" t="s">
        <v>35</v>
      </c>
    </row>
    <row r="39" spans="1:13">
      <c r="A39" s="8"/>
      <c r="B39" s="11" t="s">
        <v>4</v>
      </c>
      <c r="C39" s="11" t="s">
        <v>5</v>
      </c>
      <c r="D39" s="168" t="s">
        <v>36</v>
      </c>
      <c r="E39" s="150" t="s">
        <v>35</v>
      </c>
      <c r="F39" s="189" t="s">
        <v>37</v>
      </c>
      <c r="G39" s="232" t="s">
        <v>38</v>
      </c>
      <c r="H39" s="182" t="s">
        <v>34</v>
      </c>
      <c r="I39" s="236" t="s">
        <v>35</v>
      </c>
      <c r="J39" s="243" t="s">
        <v>38</v>
      </c>
      <c r="K39" s="151"/>
      <c r="L39" s="165"/>
      <c r="M39" t="s">
        <v>231</v>
      </c>
    </row>
    <row r="40" spans="1:13">
      <c r="A40" s="26" t="s">
        <v>39</v>
      </c>
      <c r="B40" s="14"/>
      <c r="C40" s="14"/>
      <c r="D40" s="169">
        <f>(D41+D52+D58)</f>
        <v>32697.5</v>
      </c>
      <c r="E40" s="164">
        <f>(D40/F40)*1000</f>
        <v>438.06353076727265</v>
      </c>
      <c r="F40" s="190">
        <v>74641</v>
      </c>
      <c r="G40" s="233">
        <v>74054</v>
      </c>
      <c r="H40" s="183">
        <f>(H41+H52+H58)</f>
        <v>39642.5</v>
      </c>
      <c r="I40" s="237">
        <f>(H40/G40)*1000</f>
        <v>535.31882140059963</v>
      </c>
      <c r="J40" s="244">
        <v>74427</v>
      </c>
      <c r="K40" s="245">
        <f>(K41+K52+K58)</f>
        <v>40065.300000000003</v>
      </c>
      <c r="L40" s="246">
        <f>(K40/J40)*1000</f>
        <v>538.31673989278079</v>
      </c>
    </row>
    <row r="41" spans="1:13">
      <c r="A41" s="26" t="s">
        <v>40</v>
      </c>
      <c r="B41" s="14"/>
      <c r="C41" s="14"/>
      <c r="D41" s="170">
        <f>SUM(D42:D49)</f>
        <v>32697.5</v>
      </c>
      <c r="E41" s="164"/>
      <c r="F41" s="171"/>
      <c r="G41" s="234"/>
      <c r="H41" s="184">
        <f>SUM(H42:H50)</f>
        <v>39642.5</v>
      </c>
      <c r="I41" s="237">
        <f>(H41/G40)*1000</f>
        <v>535.31882140059963</v>
      </c>
      <c r="J41" s="247"/>
      <c r="K41" s="248">
        <f>SUM(K43:K50)</f>
        <v>40065.300000000003</v>
      </c>
      <c r="L41" s="246">
        <f>(K41/J40)*1000</f>
        <v>538.31673989278079</v>
      </c>
    </row>
    <row r="42" spans="1:13">
      <c r="A42" s="30" t="s">
        <v>41</v>
      </c>
      <c r="B42" s="14"/>
      <c r="C42" s="14"/>
      <c r="D42" s="172"/>
      <c r="E42" s="164"/>
      <c r="F42" s="173"/>
      <c r="G42" s="234"/>
      <c r="H42" s="185"/>
      <c r="I42" s="237">
        <f>(H42/G40)*1000</f>
        <v>0</v>
      </c>
      <c r="J42" s="158"/>
      <c r="K42" s="162">
        <f>SUM(K43:K44)</f>
        <v>28286.9</v>
      </c>
      <c r="L42" s="164">
        <f>(K42/J40)*1000</f>
        <v>380.06234296693407</v>
      </c>
    </row>
    <row r="43" spans="1:13">
      <c r="A43" s="30" t="s">
        <v>42</v>
      </c>
      <c r="B43" s="14"/>
      <c r="C43" s="14"/>
      <c r="D43" s="172"/>
      <c r="E43" s="164" t="e">
        <f t="shared" ref="E43" si="0">(F43/F39)*1000</f>
        <v>#VALUE!</v>
      </c>
      <c r="F43" s="174"/>
      <c r="G43" s="234"/>
      <c r="H43" s="185"/>
      <c r="I43" s="237">
        <f>(H43/G40)*1000</f>
        <v>0</v>
      </c>
      <c r="J43" s="158"/>
      <c r="K43" s="162"/>
      <c r="L43" s="164">
        <f>(K43/J40)*1000</f>
        <v>0</v>
      </c>
    </row>
    <row r="44" spans="1:13">
      <c r="A44" s="30" t="s">
        <v>43</v>
      </c>
      <c r="B44" s="32"/>
      <c r="C44" s="14"/>
      <c r="D44" s="172">
        <v>28561</v>
      </c>
      <c r="E44" s="164">
        <f>(D44/F40)*1000</f>
        <v>382.64492705081659</v>
      </c>
      <c r="F44" s="270"/>
      <c r="G44" s="234"/>
      <c r="H44" s="185">
        <v>28499</v>
      </c>
      <c r="I44" s="237">
        <f>(H44/G40)*1000</f>
        <v>384.84079185459257</v>
      </c>
      <c r="J44" s="158"/>
      <c r="K44" s="279">
        <v>28286.9</v>
      </c>
      <c r="L44" s="164">
        <f>(K44/J40)*1000</f>
        <v>380.06234296693407</v>
      </c>
    </row>
    <row r="45" spans="1:13">
      <c r="A45" s="30" t="s">
        <v>44</v>
      </c>
      <c r="B45" s="14"/>
      <c r="C45" s="14"/>
      <c r="D45" s="172">
        <v>2327.8000000000002</v>
      </c>
      <c r="E45" s="164">
        <f>(D45/F40)*1000</f>
        <v>31.186613255449419</v>
      </c>
      <c r="F45" s="174"/>
      <c r="G45" s="234"/>
      <c r="H45" s="185">
        <v>2016</v>
      </c>
      <c r="I45" s="237">
        <f>(H45/G40)*1000</f>
        <v>27.223377535312068</v>
      </c>
      <c r="J45" s="158"/>
      <c r="K45" s="279">
        <v>1670.6</v>
      </c>
      <c r="L45" s="164">
        <f>(K45/J40)*1000</f>
        <v>22.446155293105996</v>
      </c>
    </row>
    <row r="46" spans="1:13">
      <c r="A46" s="30" t="s">
        <v>45</v>
      </c>
      <c r="B46" s="14"/>
      <c r="C46" s="14"/>
      <c r="D46" s="172">
        <v>928</v>
      </c>
      <c r="E46" s="164">
        <f>(D46/F40)*1000</f>
        <v>12.432845219115499</v>
      </c>
      <c r="F46" s="174"/>
      <c r="G46" s="234"/>
      <c r="H46" s="214">
        <v>886</v>
      </c>
      <c r="I46" s="237">
        <f>(H46/G40)*1000</f>
        <v>11.96424230966592</v>
      </c>
      <c r="J46" s="158"/>
      <c r="K46" s="279">
        <v>884.7</v>
      </c>
      <c r="L46" s="164">
        <f>(K46/J40)*1000</f>
        <v>11.886815268652505</v>
      </c>
    </row>
    <row r="47" spans="1:13">
      <c r="A47" s="30" t="s">
        <v>46</v>
      </c>
      <c r="B47" s="14"/>
      <c r="C47" s="14"/>
      <c r="D47" s="172">
        <v>731.7</v>
      </c>
      <c r="E47" s="164">
        <f>(D47/F40)*1000</f>
        <v>9.802923326321995</v>
      </c>
      <c r="F47" s="174"/>
      <c r="G47" s="235"/>
      <c r="H47" s="214">
        <v>841</v>
      </c>
      <c r="I47" s="237">
        <f>(H47/G40)*1000</f>
        <v>11.356577632538418</v>
      </c>
      <c r="J47" s="158"/>
      <c r="K47" s="279">
        <v>1650.7</v>
      </c>
      <c r="L47" s="164">
        <f>(K47/J40)*1000</f>
        <v>22.178779206470772</v>
      </c>
    </row>
    <row r="48" spans="1:13">
      <c r="A48" s="30" t="s">
        <v>47</v>
      </c>
      <c r="B48" s="14"/>
      <c r="C48" s="14"/>
      <c r="D48" s="172"/>
      <c r="E48" s="164">
        <f>(F48/F40)*1000</f>
        <v>0</v>
      </c>
      <c r="F48" s="174"/>
      <c r="G48" s="235"/>
      <c r="H48" s="185"/>
      <c r="I48" s="237">
        <f>(H48/G40)*1000</f>
        <v>0</v>
      </c>
      <c r="J48" s="158"/>
      <c r="K48" s="165"/>
      <c r="L48" s="164"/>
    </row>
    <row r="49" spans="1:12">
      <c r="A49" s="30" t="s">
        <v>48</v>
      </c>
      <c r="B49" s="14"/>
      <c r="C49" s="14"/>
      <c r="D49" s="172">
        <v>149</v>
      </c>
      <c r="E49" s="164">
        <f>(D49/F40)*1000</f>
        <v>1.9962219155691912</v>
      </c>
      <c r="F49" s="174"/>
      <c r="G49" s="235"/>
      <c r="H49" s="271">
        <v>156.5</v>
      </c>
      <c r="I49" s="237">
        <f>(H49/G40)*1000</f>
        <v>2.1133227104545331</v>
      </c>
      <c r="J49" s="158"/>
      <c r="K49" s="165">
        <v>153.4</v>
      </c>
      <c r="L49" s="164">
        <f>(K49/J40)*1000</f>
        <v>2.0610799844142584</v>
      </c>
    </row>
    <row r="50" spans="1:12">
      <c r="A50" s="30" t="s">
        <v>49</v>
      </c>
      <c r="B50" s="14"/>
      <c r="C50" s="14"/>
      <c r="D50" s="280">
        <v>8327</v>
      </c>
      <c r="E50" s="281" t="e">
        <f t="shared" ref="E50:E61" si="1">(F50/F46)*1000</f>
        <v>#VALUE!</v>
      </c>
      <c r="F50" s="282" t="s">
        <v>232</v>
      </c>
      <c r="G50" s="283"/>
      <c r="H50" s="284">
        <v>7244</v>
      </c>
      <c r="I50" s="285"/>
      <c r="J50" s="286"/>
      <c r="K50" s="287">
        <v>7419</v>
      </c>
      <c r="L50" s="281"/>
    </row>
    <row r="51" spans="1:12">
      <c r="A51" s="30" t="s">
        <v>50</v>
      </c>
      <c r="B51" s="14"/>
      <c r="C51" s="14"/>
      <c r="D51" s="272"/>
      <c r="E51" s="273" t="e">
        <f t="shared" si="1"/>
        <v>#DIV/0!</v>
      </c>
      <c r="F51" s="274"/>
      <c r="G51" s="275"/>
      <c r="H51" s="276"/>
      <c r="I51" s="277"/>
      <c r="J51" s="158"/>
      <c r="K51" s="250"/>
      <c r="L51" s="164"/>
    </row>
    <row r="52" spans="1:12">
      <c r="A52" s="26" t="s">
        <v>51</v>
      </c>
      <c r="B52" s="14"/>
      <c r="C52" s="14"/>
      <c r="D52" s="170"/>
      <c r="E52" s="164" t="e">
        <f t="shared" si="1"/>
        <v>#DIV/0!</v>
      </c>
      <c r="F52" s="175"/>
      <c r="G52" s="234"/>
      <c r="H52" s="184"/>
      <c r="I52" s="238">
        <f>(H52/G40)*1000</f>
        <v>0</v>
      </c>
      <c r="J52" s="247"/>
      <c r="K52" s="248"/>
      <c r="L52" s="246"/>
    </row>
    <row r="53" spans="1:12">
      <c r="A53" s="30" t="s">
        <v>52</v>
      </c>
      <c r="B53" s="14"/>
      <c r="C53" s="14"/>
      <c r="D53" s="172"/>
      <c r="E53" s="164" t="e">
        <f t="shared" si="1"/>
        <v>#DIV/0!</v>
      </c>
      <c r="F53" s="174"/>
      <c r="G53" s="234"/>
      <c r="H53" s="185"/>
      <c r="I53" s="237"/>
      <c r="J53" s="151"/>
      <c r="K53" s="165"/>
      <c r="L53" s="165"/>
    </row>
    <row r="54" spans="1:12">
      <c r="A54" s="30" t="s">
        <v>53</v>
      </c>
      <c r="B54" s="14"/>
      <c r="C54" s="14"/>
      <c r="D54" s="172"/>
      <c r="E54" s="164" t="e">
        <f t="shared" si="1"/>
        <v>#VALUE!</v>
      </c>
      <c r="F54" s="174"/>
      <c r="G54" s="234"/>
      <c r="H54" s="185"/>
      <c r="I54" s="237"/>
      <c r="J54" s="151"/>
      <c r="K54" s="165"/>
      <c r="L54" s="165"/>
    </row>
    <row r="55" spans="1:12">
      <c r="A55" s="30" t="s">
        <v>54</v>
      </c>
      <c r="B55" s="14"/>
      <c r="C55" s="14"/>
      <c r="D55" s="280" t="s">
        <v>233</v>
      </c>
      <c r="E55" s="281" t="e">
        <f t="shared" si="1"/>
        <v>#DIV/0!</v>
      </c>
      <c r="F55" s="282"/>
      <c r="G55" s="283"/>
      <c r="H55" s="284" t="s">
        <v>234</v>
      </c>
      <c r="I55" s="285"/>
      <c r="J55" s="288" t="s">
        <v>234</v>
      </c>
      <c r="K55" s="289"/>
      <c r="L55" s="290"/>
    </row>
    <row r="56" spans="1:12">
      <c r="A56" s="30" t="s">
        <v>55</v>
      </c>
      <c r="B56" s="14"/>
      <c r="C56" s="14"/>
      <c r="D56" s="227"/>
      <c r="E56" s="164" t="e">
        <f t="shared" si="1"/>
        <v>#DIV/0!</v>
      </c>
      <c r="F56" s="230"/>
      <c r="G56" s="211"/>
      <c r="H56" s="229"/>
      <c r="I56" s="239"/>
      <c r="J56" s="151"/>
      <c r="K56" s="165"/>
      <c r="L56" s="165"/>
    </row>
    <row r="57" spans="1:12">
      <c r="A57" s="30" t="s">
        <v>56</v>
      </c>
      <c r="B57" s="278"/>
      <c r="C57" s="278"/>
      <c r="D57" s="280">
        <v>66</v>
      </c>
      <c r="E57" s="281" t="e">
        <f t="shared" si="1"/>
        <v>#VALUE!</v>
      </c>
      <c r="F57" s="282" t="s">
        <v>235</v>
      </c>
      <c r="G57" s="283"/>
      <c r="H57" s="289">
        <v>84</v>
      </c>
      <c r="I57" s="285"/>
      <c r="J57" s="288"/>
      <c r="K57" s="290">
        <v>91</v>
      </c>
      <c r="L57" s="290"/>
    </row>
    <row r="58" spans="1:12">
      <c r="A58" s="26" t="s">
        <v>57</v>
      </c>
      <c r="B58" s="14"/>
      <c r="C58" s="14"/>
      <c r="D58" s="170">
        <f>SUM(D59:D61)</f>
        <v>0</v>
      </c>
      <c r="E58" s="164" t="e">
        <f t="shared" si="1"/>
        <v>#DIV/0!</v>
      </c>
      <c r="F58" s="176"/>
      <c r="G58" s="234"/>
      <c r="H58" s="161">
        <f>SUM(H59:H61)</f>
        <v>0</v>
      </c>
      <c r="I58" s="240">
        <f>(H58/G40)*1000</f>
        <v>0</v>
      </c>
      <c r="J58" s="151"/>
      <c r="K58" s="161">
        <f>SUM(K59:K61)</f>
        <v>0</v>
      </c>
      <c r="L58" s="163">
        <f>(K58/J40)*1000</f>
        <v>0</v>
      </c>
    </row>
    <row r="59" spans="1:12">
      <c r="A59" s="35" t="s">
        <v>58</v>
      </c>
      <c r="B59" s="14"/>
      <c r="C59" s="14"/>
      <c r="D59" s="172"/>
      <c r="E59" s="164" t="e">
        <f t="shared" si="1"/>
        <v>#DIV/0!</v>
      </c>
      <c r="F59" s="177"/>
      <c r="G59" s="234"/>
      <c r="H59" s="162"/>
      <c r="I59" s="237"/>
      <c r="J59" s="151"/>
      <c r="K59" s="165"/>
      <c r="L59" s="165"/>
    </row>
    <row r="60" spans="1:12">
      <c r="A60" s="35" t="s">
        <v>59</v>
      </c>
      <c r="B60" s="14"/>
      <c r="C60" s="14"/>
      <c r="D60" s="172"/>
      <c r="E60" s="164" t="e">
        <f t="shared" si="1"/>
        <v>#DIV/0!</v>
      </c>
      <c r="F60" s="177"/>
      <c r="G60" s="234"/>
      <c r="H60" s="162"/>
      <c r="I60" s="237"/>
      <c r="J60" s="151"/>
      <c r="K60" s="165"/>
      <c r="L60" s="165"/>
    </row>
    <row r="61" spans="1:12" ht="15.75" thickBot="1">
      <c r="A61" s="121" t="s">
        <v>60</v>
      </c>
      <c r="B61" s="17"/>
      <c r="C61" s="17"/>
      <c r="D61" s="172"/>
      <c r="E61" s="164" t="e">
        <f t="shared" si="1"/>
        <v>#VALUE!</v>
      </c>
      <c r="F61" s="177"/>
      <c r="G61" s="234"/>
      <c r="H61" s="151"/>
      <c r="I61" s="241"/>
      <c r="J61" s="151"/>
      <c r="K61" s="151"/>
      <c r="L61" s="151"/>
    </row>
    <row r="62" spans="1:12">
      <c r="A62" s="35"/>
      <c r="B62" s="14"/>
      <c r="C62" s="14"/>
      <c r="D62" s="31"/>
      <c r="E62" s="9"/>
      <c r="F62" s="9"/>
      <c r="G62" s="123"/>
      <c r="H62" s="39"/>
      <c r="I62" s="9"/>
    </row>
    <row r="63" spans="1:12" ht="15.75" thickBot="1">
      <c r="A63" s="35"/>
      <c r="B63" s="14"/>
      <c r="C63" s="14"/>
      <c r="D63" s="31"/>
      <c r="E63" s="9"/>
      <c r="F63" s="9"/>
      <c r="G63" s="124"/>
      <c r="H63" s="9"/>
      <c r="I63" s="9"/>
    </row>
    <row r="64" spans="1:12">
      <c r="A64" s="291" t="s">
        <v>61</v>
      </c>
      <c r="B64" s="126" t="s">
        <v>4</v>
      </c>
      <c r="C64" s="126" t="s">
        <v>5</v>
      </c>
      <c r="D64" s="294"/>
      <c r="E64" s="9"/>
      <c r="F64" s="9"/>
      <c r="G64" s="124"/>
      <c r="H64" s="9"/>
      <c r="I64" s="9"/>
    </row>
    <row r="65" spans="1:9" ht="15.75" thickBot="1">
      <c r="A65" s="16"/>
      <c r="B65" s="17" t="s">
        <v>7</v>
      </c>
      <c r="C65" s="17"/>
      <c r="D65" s="295" t="s">
        <v>236</v>
      </c>
      <c r="E65" s="9"/>
      <c r="F65" s="9"/>
      <c r="G65" s="124"/>
      <c r="H65" s="9"/>
      <c r="I65" s="9"/>
    </row>
    <row r="66" spans="1:9">
      <c r="A66" s="291" t="s">
        <v>63</v>
      </c>
      <c r="B66" s="126" t="s">
        <v>4</v>
      </c>
      <c r="C66" s="126" t="s">
        <v>5</v>
      </c>
      <c r="D66" s="71"/>
      <c r="E66" s="3"/>
      <c r="F66" s="4"/>
      <c r="G66" s="124"/>
      <c r="H66" s="9"/>
      <c r="I66" s="9"/>
    </row>
    <row r="67" spans="1:9" ht="15.75" thickBot="1">
      <c r="A67" s="16"/>
      <c r="B67" s="17" t="s">
        <v>7</v>
      </c>
      <c r="C67" s="17"/>
      <c r="D67" s="43" t="s">
        <v>237</v>
      </c>
      <c r="E67" s="43"/>
      <c r="F67" s="44"/>
      <c r="G67" s="124"/>
      <c r="H67" s="9"/>
      <c r="I67" s="9"/>
    </row>
    <row r="68" spans="1:9" ht="15.75" thickBot="1">
      <c r="A68" s="13"/>
      <c r="B68" s="14"/>
      <c r="C68" s="14"/>
      <c r="D68" s="9"/>
      <c r="E68" s="9"/>
      <c r="F68" s="9"/>
      <c r="G68" s="124"/>
      <c r="H68" s="9"/>
      <c r="I68" s="9"/>
    </row>
    <row r="69" spans="1:9">
      <c r="A69" s="291" t="s">
        <v>238</v>
      </c>
      <c r="B69" s="71"/>
      <c r="C69" s="71"/>
      <c r="D69" s="292" t="s">
        <v>141</v>
      </c>
      <c r="E69" s="79" t="s">
        <v>67</v>
      </c>
      <c r="F69" s="79" t="s">
        <v>68</v>
      </c>
      <c r="G69" s="4"/>
      <c r="H69" s="133" t="s">
        <v>230</v>
      </c>
      <c r="I69" s="9"/>
    </row>
    <row r="70" spans="1:9">
      <c r="A70" s="13" t="s">
        <v>69</v>
      </c>
      <c r="B70" s="14"/>
      <c r="C70" s="14"/>
      <c r="D70" s="31">
        <f>SUM(D71:D76)</f>
        <v>4930</v>
      </c>
      <c r="E70" s="76">
        <f>(F70/D70)</f>
        <v>15.140162271805274</v>
      </c>
      <c r="F70" s="38">
        <v>74641</v>
      </c>
      <c r="G70" s="7"/>
      <c r="H70" s="9"/>
      <c r="I70" s="9"/>
    </row>
    <row r="71" spans="1:9">
      <c r="A71" s="13" t="s">
        <v>143</v>
      </c>
      <c r="B71" s="14"/>
      <c r="C71" s="14"/>
      <c r="D71" s="40"/>
      <c r="E71" s="76" t="e">
        <f>(F70/D71)</f>
        <v>#DIV/0!</v>
      </c>
      <c r="F71" s="38"/>
      <c r="G71" s="7"/>
      <c r="H71" s="9" t="s">
        <v>239</v>
      </c>
      <c r="I71" s="9"/>
    </row>
    <row r="72" spans="1:9">
      <c r="A72" s="13" t="s">
        <v>71</v>
      </c>
      <c r="B72" s="14"/>
      <c r="C72" s="14"/>
      <c r="D72" s="31">
        <v>220</v>
      </c>
      <c r="E72" s="269">
        <f>(F70/D72)</f>
        <v>339.2772727272727</v>
      </c>
      <c r="F72" s="38"/>
      <c r="G72" s="7"/>
      <c r="H72" s="9"/>
      <c r="I72" s="9"/>
    </row>
    <row r="73" spans="1:9">
      <c r="A73" s="13" t="s">
        <v>72</v>
      </c>
      <c r="B73" s="14"/>
      <c r="C73" s="14"/>
      <c r="D73" s="31">
        <v>244</v>
      </c>
      <c r="E73" s="76">
        <f>(F70/D73)</f>
        <v>305.90573770491801</v>
      </c>
      <c r="F73" s="38"/>
      <c r="G73" s="7"/>
      <c r="H73" s="9"/>
      <c r="I73" s="9"/>
    </row>
    <row r="74" spans="1:9">
      <c r="A74" s="13" t="s">
        <v>73</v>
      </c>
      <c r="B74" s="14"/>
      <c r="C74" s="14"/>
      <c r="D74" s="31">
        <v>229</v>
      </c>
      <c r="E74" s="76">
        <f>(F70/D74)</f>
        <v>325.94323144104806</v>
      </c>
      <c r="F74" s="39"/>
      <c r="G74" s="7"/>
      <c r="H74" s="9"/>
      <c r="I74" s="9"/>
    </row>
    <row r="75" spans="1:9">
      <c r="A75" s="13" t="s">
        <v>74</v>
      </c>
      <c r="B75" s="14"/>
      <c r="C75" s="14"/>
      <c r="D75" s="31">
        <v>4093</v>
      </c>
      <c r="E75" s="112">
        <f>(F70/D75)</f>
        <v>18.236257024187637</v>
      </c>
      <c r="F75" s="37"/>
      <c r="G75" s="7"/>
      <c r="H75" s="9"/>
      <c r="I75" s="9"/>
    </row>
    <row r="76" spans="1:9" ht="15.75" thickBot="1">
      <c r="A76" s="16" t="s">
        <v>240</v>
      </c>
      <c r="B76" s="17"/>
      <c r="C76" s="17"/>
      <c r="D76" s="293">
        <v>144</v>
      </c>
      <c r="E76" s="220">
        <f>(F70/D76)</f>
        <v>518.34027777777783</v>
      </c>
      <c r="F76" s="43"/>
      <c r="G76" s="44"/>
      <c r="H76" s="9"/>
      <c r="I76" s="9"/>
    </row>
    <row r="77" spans="1:9" ht="15.75" thickBot="1">
      <c r="A77" s="13"/>
      <c r="B77" s="14" t="s">
        <v>4</v>
      </c>
      <c r="C77" s="14" t="s">
        <v>5</v>
      </c>
      <c r="D77" s="113"/>
      <c r="E77" s="28"/>
      <c r="F77" s="9"/>
      <c r="G77" s="9"/>
      <c r="H77" s="9"/>
      <c r="I77" s="9"/>
    </row>
    <row r="78" spans="1:9" ht="15.75" thickBot="1">
      <c r="A78" s="334" t="s">
        <v>76</v>
      </c>
      <c r="B78" s="335" t="s">
        <v>7</v>
      </c>
      <c r="C78" s="336"/>
      <c r="D78" s="113"/>
      <c r="E78" s="28"/>
      <c r="F78" s="9"/>
      <c r="G78" s="9"/>
      <c r="H78" s="9"/>
      <c r="I78" s="9"/>
    </row>
    <row r="79" spans="1:9" ht="15.75" thickBot="1">
      <c r="A79" s="326" t="s">
        <v>77</v>
      </c>
      <c r="B79" s="126" t="s">
        <v>7</v>
      </c>
      <c r="C79" s="329"/>
      <c r="D79" s="38"/>
      <c r="E79" s="9"/>
      <c r="F79" s="9"/>
      <c r="G79" s="9"/>
      <c r="H79" s="133" t="s">
        <v>241</v>
      </c>
      <c r="I79" s="9"/>
    </row>
    <row r="80" spans="1:9">
      <c r="A80" s="26" t="s">
        <v>78</v>
      </c>
      <c r="B80" s="126" t="s">
        <v>30</v>
      </c>
      <c r="C80" s="126"/>
      <c r="D80" s="3"/>
      <c r="E80" s="3"/>
      <c r="F80" s="3"/>
      <c r="G80" s="4"/>
      <c r="H80" s="9"/>
      <c r="I80" s="9"/>
    </row>
    <row r="81" spans="1:9" ht="15.75" thickBot="1">
      <c r="A81" s="16"/>
      <c r="B81" s="17"/>
      <c r="C81" s="17"/>
      <c r="D81" s="43" t="s">
        <v>242</v>
      </c>
      <c r="E81" s="43"/>
      <c r="F81" s="43"/>
      <c r="G81" s="44"/>
      <c r="H81" s="9"/>
      <c r="I81" s="9"/>
    </row>
    <row r="82" spans="1:9" ht="15.75" thickBot="1">
      <c r="A82" s="291" t="s">
        <v>81</v>
      </c>
      <c r="B82" s="17" t="s">
        <v>7</v>
      </c>
      <c r="C82" s="17"/>
      <c r="D82" s="355">
        <f>(H94/D83)</f>
        <v>24880.333333333332</v>
      </c>
      <c r="E82" s="48"/>
      <c r="F82" s="48"/>
      <c r="G82" s="44"/>
      <c r="H82" s="9"/>
      <c r="I82" s="9"/>
    </row>
    <row r="83" spans="1:9" ht="15.75" thickBot="1">
      <c r="A83" s="13" t="s">
        <v>182</v>
      </c>
      <c r="B83" s="11"/>
      <c r="C83" s="14"/>
      <c r="D83" s="14">
        <v>3</v>
      </c>
      <c r="E83" s="9" t="s">
        <v>243</v>
      </c>
      <c r="F83" s="9"/>
      <c r="G83" s="7"/>
      <c r="H83" s="9"/>
      <c r="I83" s="9"/>
    </row>
    <row r="84" spans="1:9" ht="15.75" thickBot="1">
      <c r="A84" s="42" t="s">
        <v>85</v>
      </c>
      <c r="B84" s="335" t="s">
        <v>7</v>
      </c>
      <c r="C84" s="335"/>
      <c r="D84" s="354"/>
      <c r="E84" s="354"/>
      <c r="F84" s="354"/>
      <c r="G84" s="92"/>
      <c r="H84" s="9" t="s">
        <v>244</v>
      </c>
      <c r="I84" s="9"/>
    </row>
    <row r="85" spans="1:9" ht="15.75" thickBot="1">
      <c r="A85" s="26"/>
      <c r="B85" s="14"/>
      <c r="C85" s="14"/>
      <c r="D85" s="9"/>
      <c r="E85" s="9"/>
      <c r="F85" s="9"/>
      <c r="G85" s="9"/>
      <c r="H85" s="9"/>
      <c r="I85" s="9"/>
    </row>
    <row r="86" spans="1:9">
      <c r="A86" s="10" t="s">
        <v>245</v>
      </c>
      <c r="B86" s="71"/>
      <c r="C86" s="71"/>
      <c r="D86" s="3"/>
      <c r="E86" s="3"/>
      <c r="F86" s="3"/>
      <c r="G86" s="4"/>
    </row>
    <row r="87" spans="1:9">
      <c r="A87" s="8"/>
      <c r="B87" s="11" t="s">
        <v>4</v>
      </c>
      <c r="C87" s="11" t="s">
        <v>5</v>
      </c>
      <c r="D87" s="24" t="s">
        <v>36</v>
      </c>
      <c r="E87" s="11" t="s">
        <v>88</v>
      </c>
      <c r="F87" s="9"/>
      <c r="G87" s="7"/>
      <c r="H87" t="s">
        <v>246</v>
      </c>
    </row>
    <row r="88" spans="1:9">
      <c r="A88" s="30" t="s">
        <v>89</v>
      </c>
      <c r="B88" s="14" t="s">
        <v>30</v>
      </c>
      <c r="C88" s="14"/>
      <c r="D88" s="38">
        <v>56332</v>
      </c>
      <c r="E88" s="118">
        <f>(D88/168466)</f>
        <v>0.33438201180060073</v>
      </c>
      <c r="F88" s="45"/>
      <c r="G88" s="7"/>
      <c r="H88" s="58" t="s">
        <v>247</v>
      </c>
    </row>
    <row r="89" spans="1:9">
      <c r="A89" s="30" t="s">
        <v>90</v>
      </c>
      <c r="B89" s="9"/>
      <c r="C89" s="14"/>
      <c r="D89" s="41"/>
      <c r="E89" s="14"/>
      <c r="F89" s="9"/>
      <c r="G89" s="7"/>
    </row>
    <row r="90" spans="1:9">
      <c r="A90" s="30" t="s">
        <v>91</v>
      </c>
      <c r="B90" s="14"/>
      <c r="C90" s="14"/>
      <c r="D90" s="38"/>
      <c r="E90" s="119">
        <f>(D90/204621)</f>
        <v>0</v>
      </c>
      <c r="F90" s="45"/>
      <c r="G90" s="7"/>
    </row>
    <row r="91" spans="1:9" ht="15.75" thickBot="1">
      <c r="A91" s="47" t="s">
        <v>92</v>
      </c>
      <c r="B91" s="17"/>
      <c r="C91" s="17"/>
      <c r="D91" s="84"/>
      <c r="E91" s="120"/>
      <c r="F91" s="43"/>
      <c r="G91" s="44"/>
    </row>
    <row r="92" spans="1:9" ht="15.75" thickBot="1">
      <c r="A92" s="46"/>
      <c r="B92" s="14"/>
      <c r="C92" s="14"/>
      <c r="D92" s="41"/>
      <c r="E92" s="9"/>
      <c r="F92" s="9"/>
      <c r="G92" s="9"/>
    </row>
    <row r="93" spans="1:9" ht="15.75" thickBot="1">
      <c r="A93" s="46"/>
      <c r="B93" s="14"/>
      <c r="C93" s="14"/>
      <c r="D93" s="85"/>
      <c r="E93" s="86">
        <v>2015</v>
      </c>
      <c r="F93" s="86"/>
      <c r="G93" s="86">
        <v>2016</v>
      </c>
      <c r="H93" s="86">
        <v>2017</v>
      </c>
      <c r="I93" s="87"/>
    </row>
    <row r="94" spans="1:9" ht="15.75" thickBot="1">
      <c r="A94" s="49"/>
      <c r="D94" s="103" t="s">
        <v>93</v>
      </c>
      <c r="E94" s="89">
        <v>74427</v>
      </c>
      <c r="F94" s="89"/>
      <c r="G94" s="90">
        <v>74054</v>
      </c>
      <c r="H94" s="91">
        <v>74641</v>
      </c>
      <c r="I94" s="92"/>
    </row>
    <row r="95" spans="1:9" ht="15.75" thickBot="1">
      <c r="A95" s="10" t="s">
        <v>94</v>
      </c>
      <c r="B95" s="3"/>
      <c r="C95" s="3"/>
      <c r="D95" s="2"/>
      <c r="E95" s="3"/>
      <c r="F95" s="3"/>
      <c r="G95" s="4"/>
      <c r="H95" s="96"/>
      <c r="I95" s="4"/>
    </row>
    <row r="96" spans="1:9" ht="15.75" thickBot="1">
      <c r="A96" s="50"/>
      <c r="B96" s="103" t="s">
        <v>4</v>
      </c>
      <c r="C96" s="86" t="s">
        <v>5</v>
      </c>
      <c r="D96" s="103" t="s">
        <v>95</v>
      </c>
      <c r="E96" s="86" t="s">
        <v>96</v>
      </c>
      <c r="F96" s="87" t="s">
        <v>97</v>
      </c>
      <c r="G96" s="87" t="s">
        <v>98</v>
      </c>
      <c r="H96" s="104" t="s">
        <v>99</v>
      </c>
      <c r="I96" s="130" t="s">
        <v>100</v>
      </c>
    </row>
    <row r="97" spans="1:10">
      <c r="A97" s="26" t="s">
        <v>102</v>
      </c>
      <c r="B97" s="14"/>
      <c r="C97" s="9"/>
      <c r="D97" s="93">
        <f>SUM(D98:D100)</f>
        <v>2550000</v>
      </c>
      <c r="E97" s="60">
        <f>SUM(E98:E100)</f>
        <v>2550000</v>
      </c>
      <c r="F97" s="51">
        <f>(D97/E94)</f>
        <v>34.261759845217462</v>
      </c>
      <c r="G97" s="61">
        <f>(E97/G94)</f>
        <v>34.434331703891758</v>
      </c>
      <c r="H97" s="97">
        <f>(I97/H94)</f>
        <v>34.163529427526427</v>
      </c>
      <c r="I97" s="75">
        <f>SUM(I98:I100)</f>
        <v>2550000</v>
      </c>
    </row>
    <row r="98" spans="1:10">
      <c r="A98" s="50" t="s">
        <v>103</v>
      </c>
      <c r="B98" s="14"/>
      <c r="C98" s="9"/>
      <c r="D98" s="94">
        <v>2550000</v>
      </c>
      <c r="E98" s="38">
        <v>2550000</v>
      </c>
      <c r="F98" s="65">
        <f>(D98/E94)</f>
        <v>34.261759845217462</v>
      </c>
      <c r="G98" s="74">
        <f>(E98/G94)</f>
        <v>34.434331703891758</v>
      </c>
      <c r="H98" s="74"/>
      <c r="I98" s="72">
        <v>2550000</v>
      </c>
      <c r="J98" s="25" t="s">
        <v>248</v>
      </c>
    </row>
    <row r="99" spans="1:10">
      <c r="A99" s="50" t="s">
        <v>104</v>
      </c>
      <c r="B99" s="14"/>
      <c r="C99" s="9"/>
      <c r="D99" s="94"/>
      <c r="E99" s="38"/>
      <c r="F99" s="65">
        <f>(D99/E94)</f>
        <v>0</v>
      </c>
      <c r="G99" s="74">
        <f>(E99/G94)</f>
        <v>0</v>
      </c>
      <c r="H99" s="98">
        <f>(I99/H94)</f>
        <v>0</v>
      </c>
      <c r="I99" s="72"/>
    </row>
    <row r="100" spans="1:10">
      <c r="A100" s="50" t="s">
        <v>105</v>
      </c>
      <c r="B100" s="14"/>
      <c r="C100" s="9"/>
      <c r="D100" s="94"/>
      <c r="E100" s="38"/>
      <c r="F100" s="65">
        <f>(D100/E94)</f>
        <v>0</v>
      </c>
      <c r="G100" s="74">
        <f>(E100/G94)</f>
        <v>0</v>
      </c>
      <c r="H100" s="106">
        <f>(I100/H94)</f>
        <v>0</v>
      </c>
      <c r="I100" s="72"/>
    </row>
    <row r="101" spans="1:10">
      <c r="A101" s="26" t="s">
        <v>106</v>
      </c>
      <c r="B101" s="14"/>
      <c r="C101" s="9"/>
      <c r="D101" s="93">
        <f>SUM(D102:D103)</f>
        <v>3750000</v>
      </c>
      <c r="E101" s="60">
        <f>SUM(E102:E103)</f>
        <v>3750000</v>
      </c>
      <c r="F101" s="51">
        <f>(D101/E94)</f>
        <v>50.384940948849206</v>
      </c>
      <c r="G101" s="61">
        <f>(E101/G94)</f>
        <v>50.638723093958461</v>
      </c>
      <c r="H101" s="97">
        <f>(I101/H94)</f>
        <v>48.230865074154956</v>
      </c>
      <c r="I101" s="73">
        <f>SUM(I102:I103)</f>
        <v>3600000</v>
      </c>
    </row>
    <row r="102" spans="1:10">
      <c r="A102" s="50" t="s">
        <v>107</v>
      </c>
      <c r="B102" s="14"/>
      <c r="C102" s="9"/>
      <c r="D102" s="94">
        <v>3750000</v>
      </c>
      <c r="E102" s="38">
        <v>3750000</v>
      </c>
      <c r="F102" s="52">
        <f>(D102/E94)</f>
        <v>50.384940948849206</v>
      </c>
      <c r="G102" s="109">
        <f>(E102/G94)</f>
        <v>50.638723093958461</v>
      </c>
      <c r="H102" s="106">
        <f>(I102/H94)</f>
        <v>48.230865074154956</v>
      </c>
      <c r="I102" s="72">
        <v>3600000</v>
      </c>
    </row>
    <row r="103" spans="1:10">
      <c r="A103" s="50" t="s">
        <v>108</v>
      </c>
      <c r="B103" s="14"/>
      <c r="C103" s="9"/>
      <c r="D103" s="100"/>
      <c r="E103" s="108"/>
      <c r="F103" s="101">
        <f>(D103/E94)</f>
        <v>0</v>
      </c>
      <c r="G103" s="110">
        <f>(E103/G94)</f>
        <v>0</v>
      </c>
      <c r="H103" s="107">
        <f>(I103/H94)</f>
        <v>0</v>
      </c>
      <c r="I103" s="102"/>
    </row>
    <row r="104" spans="1:10">
      <c r="A104" s="26" t="s">
        <v>109</v>
      </c>
      <c r="B104" s="14"/>
      <c r="C104" s="9"/>
      <c r="D104" s="94">
        <v>34795601</v>
      </c>
      <c r="E104" s="41">
        <v>50264926</v>
      </c>
      <c r="F104" s="52">
        <f>(D104/E94)</f>
        <v>467.5131471105916</v>
      </c>
      <c r="G104" s="109">
        <f>(E104/G94)</f>
        <v>678.76044508061682</v>
      </c>
      <c r="H104" s="106">
        <f>(I104/H94)</f>
        <v>516.84897040500528</v>
      </c>
      <c r="I104" s="296">
        <v>38578124</v>
      </c>
      <c r="J104" s="58" t="s">
        <v>249</v>
      </c>
    </row>
    <row r="105" spans="1:10">
      <c r="A105" s="26" t="s">
        <v>110</v>
      </c>
      <c r="B105" s="14"/>
      <c r="C105" s="9"/>
      <c r="D105" s="268">
        <v>8165724</v>
      </c>
      <c r="E105" s="41">
        <v>12832491</v>
      </c>
      <c r="F105" s="41">
        <f>(D105/E94)</f>
        <v>109.71453907856019</v>
      </c>
      <c r="G105" s="296">
        <f>(E105/G94)</f>
        <v>173.28558889459043</v>
      </c>
      <c r="H105" s="297">
        <f>(I105/H94)</f>
        <v>132.33330207258746</v>
      </c>
      <c r="I105" s="296">
        <v>9877490</v>
      </c>
    </row>
    <row r="106" spans="1:10">
      <c r="A106" s="26" t="s">
        <v>111</v>
      </c>
      <c r="B106" s="14"/>
      <c r="C106" s="9"/>
      <c r="D106" s="8"/>
      <c r="E106" s="53"/>
      <c r="F106" s="52">
        <v>817.19</v>
      </c>
      <c r="G106" s="7">
        <v>812.51</v>
      </c>
      <c r="H106" s="98">
        <v>979.5</v>
      </c>
      <c r="I106" s="7"/>
    </row>
    <row r="107" spans="1:10">
      <c r="A107" s="26" t="s">
        <v>112</v>
      </c>
      <c r="B107" s="14"/>
      <c r="C107" s="131"/>
      <c r="D107" s="8"/>
      <c r="E107" s="53"/>
      <c r="F107" s="52">
        <v>65.260000000000005</v>
      </c>
      <c r="G107" s="54">
        <v>43.83</v>
      </c>
      <c r="H107" s="98">
        <v>77.319999999999993</v>
      </c>
      <c r="I107" s="7"/>
    </row>
    <row r="108" spans="1:10">
      <c r="A108" s="26" t="s">
        <v>113</v>
      </c>
      <c r="B108" s="14"/>
      <c r="C108" s="131"/>
      <c r="D108" s="261">
        <v>0.51</v>
      </c>
      <c r="E108" s="262">
        <v>0.68</v>
      </c>
      <c r="F108" s="52"/>
      <c r="G108" s="54"/>
      <c r="H108" s="98"/>
      <c r="I108" s="264">
        <v>0.52</v>
      </c>
    </row>
    <row r="109" spans="1:10" ht="15.75" thickBot="1">
      <c r="A109" s="42" t="s">
        <v>114</v>
      </c>
      <c r="B109" s="17"/>
      <c r="C109" s="43"/>
      <c r="D109" s="95">
        <f>(17790521+25046112)</f>
        <v>42836633</v>
      </c>
      <c r="E109" s="48">
        <f>(13246628+21104611)</f>
        <v>34351239</v>
      </c>
      <c r="F109" s="55">
        <f>(D109/E94)</f>
        <v>575.55232644067337</v>
      </c>
      <c r="G109" s="226">
        <f>(E109/G94)</f>
        <v>463.86743457476979</v>
      </c>
      <c r="H109" s="267">
        <f>(I109/H94)</f>
        <v>280.52792701062418</v>
      </c>
      <c r="I109" s="266">
        <f>(10449627+10489258)</f>
        <v>20938885</v>
      </c>
    </row>
    <row r="110" spans="1:10" ht="15.75" thickBot="1">
      <c r="A110" s="78"/>
    </row>
    <row r="111" spans="1:10">
      <c r="A111" s="301" t="s">
        <v>115</v>
      </c>
      <c r="B111" s="305" t="s">
        <v>4</v>
      </c>
      <c r="C111" s="306" t="s">
        <v>5</v>
      </c>
    </row>
    <row r="112" spans="1:10">
      <c r="A112" s="351" t="s">
        <v>116</v>
      </c>
      <c r="B112" s="150" t="s">
        <v>7</v>
      </c>
      <c r="C112" s="307"/>
    </row>
    <row r="113" spans="1:7">
      <c r="A113" s="351" t="s">
        <v>117</v>
      </c>
      <c r="B113" s="150" t="s">
        <v>7</v>
      </c>
      <c r="C113" s="307"/>
    </row>
    <row r="114" spans="1:7">
      <c r="A114" s="351" t="s">
        <v>118</v>
      </c>
      <c r="B114" s="150" t="s">
        <v>30</v>
      </c>
      <c r="C114" s="307"/>
      <c r="D114" s="58" t="s">
        <v>241</v>
      </c>
    </row>
    <row r="115" spans="1:7">
      <c r="A115" s="351" t="s">
        <v>120</v>
      </c>
      <c r="B115" s="150"/>
      <c r="C115" s="307" t="s">
        <v>30</v>
      </c>
    </row>
    <row r="116" spans="1:7" ht="15.75" thickBot="1">
      <c r="A116" s="352" t="s">
        <v>121</v>
      </c>
      <c r="B116" s="309" t="s">
        <v>7</v>
      </c>
      <c r="C116" s="310"/>
      <c r="D116" t="s">
        <v>250</v>
      </c>
      <c r="G116" s="58" t="s">
        <v>213</v>
      </c>
    </row>
    <row r="117" spans="1:7">
      <c r="A117" s="57" t="s">
        <v>123</v>
      </c>
      <c r="G117" s="58" t="s">
        <v>215</v>
      </c>
    </row>
    <row r="118" spans="1:7">
      <c r="A118" s="58"/>
      <c r="G118" s="58" t="s">
        <v>241</v>
      </c>
    </row>
    <row r="119" spans="1:7">
      <c r="A119" s="58" t="s">
        <v>247</v>
      </c>
    </row>
    <row r="120" spans="1:7" ht="15.75" thickBot="1">
      <c r="A120" s="58" t="s">
        <v>230</v>
      </c>
    </row>
    <row r="121" spans="1:7" ht="15.75" thickBot="1">
      <c r="A121" s="358" t="s">
        <v>165</v>
      </c>
      <c r="B121" s="4"/>
    </row>
    <row r="122" spans="1:7" ht="15.75" thickBot="1">
      <c r="A122" s="103" t="s">
        <v>126</v>
      </c>
      <c r="B122" s="362">
        <f>(48/64)</f>
        <v>0.75</v>
      </c>
    </row>
  </sheetData>
  <hyperlinks>
    <hyperlink ref="D33" r:id="rId1" xr:uid="{00000000-0004-0000-0400-000000000000}"/>
    <hyperlink ref="G116" r:id="rId2" xr:uid="{00000000-0004-0000-0400-000001000000}"/>
    <hyperlink ref="H69" r:id="rId3" xr:uid="{00000000-0004-0000-0400-000002000000}"/>
    <hyperlink ref="J37" r:id="rId4" xr:uid="{00000000-0004-0000-0400-000003000000}"/>
    <hyperlink ref="D7" r:id="rId5" xr:uid="{00000000-0004-0000-0400-000004000000}"/>
    <hyperlink ref="H88" r:id="rId6" xr:uid="{00000000-0004-0000-0400-000005000000}"/>
    <hyperlink ref="A120" r:id="rId7" xr:uid="{00000000-0004-0000-0400-000006000000}"/>
    <hyperlink ref="I8" r:id="rId8" xr:uid="{00000000-0004-0000-0400-000007000000}"/>
    <hyperlink ref="G117" r:id="rId9" xr:uid="{00000000-0004-0000-0400-000008000000}"/>
    <hyperlink ref="J17" r:id="rId10" xr:uid="{00000000-0004-0000-0400-000009000000}"/>
    <hyperlink ref="D19" r:id="rId11" xr:uid="{00000000-0004-0000-0400-00000A000000}"/>
    <hyperlink ref="G118" r:id="rId12" xr:uid="{00000000-0004-0000-0400-00000B000000}"/>
    <hyperlink ref="D114" r:id="rId13" xr:uid="{00000000-0004-0000-0400-00000C000000}"/>
    <hyperlink ref="H79" r:id="rId14" xr:uid="{00000000-0004-0000-0400-00000D000000}"/>
    <hyperlink ref="D32" r:id="rId15" xr:uid="{00000000-0004-0000-0400-00000E000000}"/>
    <hyperlink ref="D22" r:id="rId16" xr:uid="{00000000-0004-0000-0400-00000F000000}"/>
    <hyperlink ref="D31" r:id="rId17" xr:uid="{00000000-0004-0000-0400-000010000000}"/>
    <hyperlink ref="D18" r:id="rId18" location="extractos-2018" xr:uid="{00000000-0004-0000-0400-000011000000}"/>
    <hyperlink ref="D26" r:id="rId19" xr:uid="{00000000-0004-0000-0400-000012000000}"/>
    <hyperlink ref="J104" r:id="rId20" xr:uid="{00000000-0004-0000-0400-000013000000}"/>
  </hyperlinks>
  <pageMargins left="0.7" right="0.7" top="0.75" bottom="0.75" header="0.3" footer="0.3"/>
  <pageSetup paperSize="9" orientation="portrait" r:id="rId2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M124"/>
  <sheetViews>
    <sheetView tabSelected="1" workbookViewId="0">
      <selection activeCell="A123" sqref="A123"/>
    </sheetView>
  </sheetViews>
  <sheetFormatPr defaultColWidth="11.42578125" defaultRowHeight="15"/>
  <cols>
    <col min="1" max="1" width="91.5703125" customWidth="1"/>
    <col min="4" max="4" width="18.140625" customWidth="1"/>
    <col min="5" max="5" width="19.5703125" customWidth="1"/>
    <col min="9" max="9" width="16.85546875" customWidth="1"/>
    <col min="11" max="11" width="13.5703125" customWidth="1"/>
    <col min="12" max="12" width="11.85546875" bestFit="1" customWidth="1"/>
  </cols>
  <sheetData>
    <row r="3" spans="1:4" ht="15.75" thickBot="1"/>
    <row r="4" spans="1:4">
      <c r="A4" s="2"/>
      <c r="B4" s="3"/>
      <c r="C4" s="4"/>
    </row>
    <row r="5" spans="1:4">
      <c r="A5" s="5" t="s">
        <v>0</v>
      </c>
      <c r="B5" s="6" t="s">
        <v>251</v>
      </c>
      <c r="C5" s="7"/>
      <c r="D5" s="132" t="s">
        <v>252</v>
      </c>
    </row>
    <row r="6" spans="1:4" ht="15.75" thickBot="1">
      <c r="A6" s="8"/>
      <c r="B6" s="9"/>
      <c r="C6" s="7"/>
    </row>
    <row r="7" spans="1:4">
      <c r="A7" s="10" t="s">
        <v>3</v>
      </c>
      <c r="B7" s="3"/>
      <c r="C7" s="4"/>
    </row>
    <row r="8" spans="1:4">
      <c r="A8" s="8"/>
      <c r="B8" s="11" t="s">
        <v>4</v>
      </c>
      <c r="C8" s="12" t="s">
        <v>5</v>
      </c>
    </row>
    <row r="9" spans="1:4">
      <c r="A9" s="13" t="s">
        <v>6</v>
      </c>
      <c r="B9" s="14" t="s">
        <v>7</v>
      </c>
      <c r="C9" s="15"/>
      <c r="D9" s="58" t="s">
        <v>253</v>
      </c>
    </row>
    <row r="10" spans="1:4">
      <c r="A10" s="13" t="s">
        <v>8</v>
      </c>
      <c r="B10" s="14"/>
      <c r="C10" s="15" t="s">
        <v>30</v>
      </c>
      <c r="D10" s="58"/>
    </row>
    <row r="11" spans="1:4">
      <c r="A11" s="13" t="s">
        <v>10</v>
      </c>
      <c r="B11" s="14"/>
      <c r="C11" s="15" t="s">
        <v>30</v>
      </c>
    </row>
    <row r="12" spans="1:4">
      <c r="A12" s="13" t="s">
        <v>11</v>
      </c>
      <c r="B12" s="14"/>
      <c r="C12" s="15" t="s">
        <v>30</v>
      </c>
    </row>
    <row r="13" spans="1:4">
      <c r="A13" s="13" t="s">
        <v>12</v>
      </c>
      <c r="B13" s="14"/>
      <c r="C13" s="15" t="s">
        <v>30</v>
      </c>
    </row>
    <row r="14" spans="1:4" ht="15.75" thickBot="1">
      <c r="A14" s="16"/>
      <c r="B14" s="17"/>
      <c r="C14" s="18"/>
    </row>
    <row r="15" spans="1:4" ht="15.75" thickBot="1">
      <c r="A15" s="19"/>
      <c r="B15" s="9"/>
      <c r="C15" s="9"/>
      <c r="D15" s="9"/>
    </row>
    <row r="16" spans="1:4">
      <c r="A16" s="10" t="s">
        <v>13</v>
      </c>
      <c r="B16" s="20"/>
      <c r="C16" s="4"/>
    </row>
    <row r="17" spans="1:8">
      <c r="A17" s="8"/>
      <c r="B17" s="11" t="s">
        <v>4</v>
      </c>
      <c r="C17" s="12" t="s">
        <v>5</v>
      </c>
    </row>
    <row r="18" spans="1:8">
      <c r="A18" s="13" t="s">
        <v>6</v>
      </c>
      <c r="B18" s="14"/>
      <c r="C18" s="15" t="s">
        <v>7</v>
      </c>
      <c r="D18" s="58"/>
    </row>
    <row r="19" spans="1:8">
      <c r="A19" s="13" t="s">
        <v>8</v>
      </c>
      <c r="B19" s="14" t="s">
        <v>7</v>
      </c>
      <c r="C19" s="15"/>
      <c r="D19" s="58" t="s">
        <v>253</v>
      </c>
    </row>
    <row r="20" spans="1:8">
      <c r="A20" s="13" t="s">
        <v>10</v>
      </c>
      <c r="B20" s="14" t="s">
        <v>7</v>
      </c>
      <c r="C20" s="15"/>
      <c r="D20" s="58" t="s">
        <v>254</v>
      </c>
    </row>
    <row r="21" spans="1:8" ht="15.75" thickBot="1">
      <c r="A21" s="16" t="s">
        <v>11</v>
      </c>
      <c r="B21" s="17"/>
      <c r="C21" s="18" t="s">
        <v>7</v>
      </c>
      <c r="D21" s="1"/>
      <c r="E21" s="1"/>
      <c r="F21" s="1"/>
      <c r="G21" s="1"/>
    </row>
    <row r="22" spans="1:8">
      <c r="A22" s="8"/>
      <c r="B22" s="9"/>
      <c r="C22" s="7"/>
    </row>
    <row r="23" spans="1:8" ht="15.75" thickBot="1">
      <c r="A23" s="8"/>
      <c r="B23" s="9"/>
      <c r="C23" s="7"/>
    </row>
    <row r="24" spans="1:8">
      <c r="A24" s="10" t="s">
        <v>16</v>
      </c>
      <c r="B24" s="20"/>
      <c r="C24" s="4"/>
    </row>
    <row r="25" spans="1:8">
      <c r="A25" s="8"/>
      <c r="B25" s="11" t="s">
        <v>4</v>
      </c>
      <c r="C25" s="12" t="s">
        <v>5</v>
      </c>
    </row>
    <row r="26" spans="1:8">
      <c r="A26" s="13" t="s">
        <v>6</v>
      </c>
      <c r="B26" s="14"/>
      <c r="C26" s="15" t="s">
        <v>30</v>
      </c>
      <c r="D26" s="58"/>
    </row>
    <row r="27" spans="1:8">
      <c r="A27" s="13" t="s">
        <v>8</v>
      </c>
      <c r="B27" s="14" t="s">
        <v>7</v>
      </c>
      <c r="C27" s="15"/>
      <c r="D27" s="58" t="s">
        <v>255</v>
      </c>
    </row>
    <row r="28" spans="1:8">
      <c r="A28" s="13" t="s">
        <v>10</v>
      </c>
      <c r="B28" s="14" t="s">
        <v>7</v>
      </c>
      <c r="C28" s="15"/>
      <c r="D28" s="58" t="s">
        <v>256</v>
      </c>
    </row>
    <row r="29" spans="1:8">
      <c r="A29" s="13" t="s">
        <v>11</v>
      </c>
      <c r="B29" s="14" t="s">
        <v>7</v>
      </c>
      <c r="C29" s="15"/>
      <c r="D29" s="58" t="s">
        <v>257</v>
      </c>
    </row>
    <row r="30" spans="1:8">
      <c r="A30" s="13" t="s">
        <v>12</v>
      </c>
      <c r="B30" s="14" t="s">
        <v>7</v>
      </c>
      <c r="C30" s="15"/>
      <c r="D30" s="58" t="s">
        <v>258</v>
      </c>
    </row>
    <row r="31" spans="1:8">
      <c r="A31" s="13" t="s">
        <v>22</v>
      </c>
      <c r="B31" s="14" t="s">
        <v>7</v>
      </c>
      <c r="C31" s="15"/>
      <c r="D31" s="58" t="s">
        <v>259</v>
      </c>
      <c r="E31" s="9"/>
      <c r="F31" s="9"/>
      <c r="G31" s="21"/>
      <c r="H31" s="14"/>
    </row>
    <row r="32" spans="1:8">
      <c r="A32" s="13" t="s">
        <v>24</v>
      </c>
      <c r="B32" s="14" t="s">
        <v>30</v>
      </c>
      <c r="C32" s="15"/>
      <c r="D32" s="58" t="s">
        <v>260</v>
      </c>
      <c r="E32" s="9"/>
      <c r="F32" s="9"/>
      <c r="G32" s="21"/>
      <c r="H32" s="14"/>
    </row>
    <row r="33" spans="1:13">
      <c r="A33" s="13" t="s">
        <v>26</v>
      </c>
      <c r="B33" s="14" t="s">
        <v>7</v>
      </c>
      <c r="C33" s="15"/>
      <c r="D33" s="58" t="s">
        <v>261</v>
      </c>
    </row>
    <row r="34" spans="1:13">
      <c r="A34" s="13" t="s">
        <v>28</v>
      </c>
      <c r="B34" s="14" t="s">
        <v>7</v>
      </c>
      <c r="C34" s="15"/>
      <c r="D34" s="58" t="s">
        <v>262</v>
      </c>
      <c r="H34" s="58" t="s">
        <v>263</v>
      </c>
    </row>
    <row r="35" spans="1:13" ht="15.75" thickBot="1">
      <c r="A35" s="16" t="s">
        <v>29</v>
      </c>
      <c r="B35" s="17" t="s">
        <v>7</v>
      </c>
      <c r="C35" s="18"/>
      <c r="D35" s="58" t="s">
        <v>264</v>
      </c>
      <c r="E35" s="1"/>
      <c r="F35" s="1"/>
    </row>
    <row r="36" spans="1:13">
      <c r="A36" s="9"/>
      <c r="B36" s="9"/>
      <c r="C36" s="9"/>
      <c r="H36" s="14"/>
    </row>
    <row r="37" spans="1:13">
      <c r="A37" s="64"/>
      <c r="B37" s="63"/>
      <c r="C37" s="24"/>
    </row>
    <row r="38" spans="1:13" ht="15.75" thickBot="1">
      <c r="A38" s="80"/>
      <c r="B38" s="81"/>
      <c r="C38" s="82"/>
      <c r="D38" s="82"/>
      <c r="E38" s="82"/>
      <c r="F38" s="82"/>
      <c r="G38" s="83"/>
    </row>
    <row r="39" spans="1:13" ht="15.75" thickBot="1">
      <c r="A39" s="10" t="s">
        <v>32</v>
      </c>
      <c r="B39" s="20"/>
      <c r="C39" s="79"/>
      <c r="D39" s="3"/>
      <c r="E39" s="3"/>
      <c r="F39" s="3"/>
      <c r="G39" s="3"/>
      <c r="H39" s="3"/>
      <c r="I39" s="3"/>
      <c r="J39" s="4"/>
    </row>
    <row r="40" spans="1:13" ht="15.75" thickBot="1">
      <c r="A40" s="10" t="s">
        <v>138</v>
      </c>
      <c r="B40" s="20"/>
      <c r="C40" s="3"/>
      <c r="D40" s="166"/>
      <c r="E40" s="167"/>
      <c r="F40" s="188">
        <v>2017</v>
      </c>
      <c r="G40" s="191">
        <v>2016</v>
      </c>
      <c r="H40" s="182"/>
      <c r="I40" s="180"/>
      <c r="J40" s="199">
        <v>2015</v>
      </c>
      <c r="K40" s="201" t="s">
        <v>34</v>
      </c>
      <c r="L40" s="127" t="s">
        <v>35</v>
      </c>
      <c r="M40" s="58"/>
    </row>
    <row r="41" spans="1:13" ht="15.75" thickBot="1">
      <c r="A41" s="8"/>
      <c r="B41" s="11" t="s">
        <v>4</v>
      </c>
      <c r="C41" s="11" t="s">
        <v>5</v>
      </c>
      <c r="D41" s="168" t="s">
        <v>36</v>
      </c>
      <c r="E41" s="150" t="s">
        <v>35</v>
      </c>
      <c r="F41" s="189" t="s">
        <v>37</v>
      </c>
      <c r="G41" s="192" t="s">
        <v>38</v>
      </c>
      <c r="H41" s="182" t="s">
        <v>34</v>
      </c>
      <c r="I41" s="180" t="s">
        <v>35</v>
      </c>
      <c r="J41" s="210" t="s">
        <v>38</v>
      </c>
      <c r="K41" s="211"/>
      <c r="L41" s="212"/>
      <c r="M41" s="58"/>
    </row>
    <row r="42" spans="1:13" ht="15.75" thickBot="1">
      <c r="A42" s="26" t="s">
        <v>39</v>
      </c>
      <c r="B42" s="14"/>
      <c r="C42" s="14" t="s">
        <v>30</v>
      </c>
      <c r="D42" s="169">
        <f>(D43+D54+D60)</f>
        <v>0</v>
      </c>
      <c r="E42" s="163">
        <f>(D42/F42)*1000</f>
        <v>0</v>
      </c>
      <c r="F42" s="190">
        <v>54876</v>
      </c>
      <c r="G42" s="193">
        <v>55102</v>
      </c>
      <c r="H42" s="183">
        <f>(H43+H54+H60)</f>
        <v>0</v>
      </c>
      <c r="I42" s="173">
        <f>(H42/G42)*1000</f>
        <v>0</v>
      </c>
      <c r="J42" s="200">
        <v>55428</v>
      </c>
      <c r="K42" s="204">
        <f>(K43+K54+K60)</f>
        <v>0</v>
      </c>
      <c r="L42" s="202">
        <f>(K42/J42)*1000</f>
        <v>0</v>
      </c>
    </row>
    <row r="43" spans="1:13">
      <c r="A43" s="26" t="s">
        <v>40</v>
      </c>
      <c r="B43" s="14"/>
      <c r="C43" s="14"/>
      <c r="D43" s="170">
        <f>SUM(D44:D53)</f>
        <v>0</v>
      </c>
      <c r="E43" s="163">
        <f>(D43/F42)*1000</f>
        <v>0</v>
      </c>
      <c r="F43" s="171"/>
      <c r="G43" s="181"/>
      <c r="H43" s="184">
        <f>SUM(H44:H53)</f>
        <v>0</v>
      </c>
      <c r="I43" s="173">
        <f>(H43/G42)*1000</f>
        <v>0</v>
      </c>
      <c r="J43" s="197"/>
      <c r="K43" s="205">
        <f>SUM(K45:K53)</f>
        <v>0</v>
      </c>
      <c r="L43" s="202">
        <f>(K43/J42)*1000</f>
        <v>0</v>
      </c>
    </row>
    <row r="44" spans="1:13">
      <c r="A44" s="30" t="s">
        <v>41</v>
      </c>
      <c r="B44" s="14"/>
      <c r="C44" s="14"/>
      <c r="D44" s="172"/>
      <c r="E44" s="163">
        <f>(D44/F42)*1000</f>
        <v>0</v>
      </c>
      <c r="F44" s="173"/>
      <c r="G44" s="181"/>
      <c r="H44" s="185"/>
      <c r="I44" s="173">
        <f>(H44/G42)*1000</f>
        <v>0</v>
      </c>
      <c r="J44" s="198"/>
      <c r="K44" s="206">
        <f>SUM(K45:K46)</f>
        <v>0</v>
      </c>
      <c r="L44" s="203">
        <f>(K44/J42)*1000</f>
        <v>0</v>
      </c>
    </row>
    <row r="45" spans="1:13">
      <c r="A45" s="30" t="s">
        <v>42</v>
      </c>
      <c r="B45" s="14"/>
      <c r="C45" s="14"/>
      <c r="D45" s="172"/>
      <c r="E45" s="163">
        <f>(D45/F42)*1000</f>
        <v>0</v>
      </c>
      <c r="F45" s="174"/>
      <c r="G45" s="181"/>
      <c r="H45" s="185"/>
      <c r="I45" s="173">
        <f>(H45/G42)*1000</f>
        <v>0</v>
      </c>
      <c r="J45" s="198"/>
      <c r="K45" s="206"/>
      <c r="L45" s="203">
        <f>(K45/J42)*1000</f>
        <v>0</v>
      </c>
    </row>
    <row r="46" spans="1:13">
      <c r="A46" s="30" t="s">
        <v>43</v>
      </c>
      <c r="B46" s="32"/>
      <c r="C46" s="14"/>
      <c r="D46" s="172"/>
      <c r="E46" s="163">
        <f>(D46/F42)*1000</f>
        <v>0</v>
      </c>
      <c r="F46" s="174"/>
      <c r="G46" s="181"/>
      <c r="H46" s="185"/>
      <c r="I46" s="173">
        <f>(H46/G42)*1000</f>
        <v>0</v>
      </c>
      <c r="J46" s="198"/>
      <c r="K46" s="206"/>
      <c r="L46" s="203">
        <f>(K46/J42)*1000</f>
        <v>0</v>
      </c>
    </row>
    <row r="47" spans="1:13">
      <c r="A47" s="30" t="s">
        <v>44</v>
      </c>
      <c r="B47" s="14"/>
      <c r="C47" s="14"/>
      <c r="D47" s="172"/>
      <c r="E47" s="163">
        <f>(D47/F42)*1000</f>
        <v>0</v>
      </c>
      <c r="F47" s="174"/>
      <c r="G47" s="181"/>
      <c r="H47" s="185"/>
      <c r="I47" s="173">
        <f>(H47/G42)*1000</f>
        <v>0</v>
      </c>
      <c r="J47" s="198"/>
      <c r="K47" s="206"/>
      <c r="L47" s="203">
        <f>(K47/J42)*1000</f>
        <v>0</v>
      </c>
    </row>
    <row r="48" spans="1:13">
      <c r="A48" s="30" t="s">
        <v>45</v>
      </c>
      <c r="B48" s="14"/>
      <c r="C48" s="14"/>
      <c r="D48" s="172"/>
      <c r="E48" s="163">
        <f>(D48/F42)*1000</f>
        <v>0</v>
      </c>
      <c r="F48" s="174"/>
      <c r="G48" s="181"/>
      <c r="H48" s="214"/>
      <c r="I48" s="173">
        <f>(H48/G42)*1000</f>
        <v>0</v>
      </c>
      <c r="J48" s="198"/>
      <c r="K48" s="213"/>
      <c r="L48" s="203">
        <f>(K48/J42)*1000</f>
        <v>0</v>
      </c>
    </row>
    <row r="49" spans="1:12">
      <c r="A49" s="30" t="s">
        <v>46</v>
      </c>
      <c r="B49" s="14"/>
      <c r="C49" s="14"/>
      <c r="D49" s="172"/>
      <c r="E49" s="163">
        <f>(D49/F42)*1000</f>
        <v>0</v>
      </c>
      <c r="F49" s="174"/>
      <c r="G49" s="168"/>
      <c r="H49" s="214"/>
      <c r="I49" s="173">
        <f>(H49/G42)*1000</f>
        <v>0</v>
      </c>
      <c r="J49" s="198"/>
      <c r="K49" s="213"/>
      <c r="L49" s="203">
        <f>(K49/J42)*1000</f>
        <v>0</v>
      </c>
    </row>
    <row r="50" spans="1:12">
      <c r="A50" s="30" t="s">
        <v>47</v>
      </c>
      <c r="B50" s="14"/>
      <c r="C50" s="14"/>
      <c r="D50" s="172"/>
      <c r="E50" s="163">
        <f>(D50/F42)*1000</f>
        <v>0</v>
      </c>
      <c r="F50" s="174"/>
      <c r="G50" s="168"/>
      <c r="H50" s="185"/>
      <c r="I50" s="173">
        <f>(H50/G42)*1000</f>
        <v>0</v>
      </c>
      <c r="J50" s="198"/>
      <c r="K50" s="207"/>
      <c r="L50" s="203"/>
    </row>
    <row r="51" spans="1:12">
      <c r="A51" s="30" t="s">
        <v>48</v>
      </c>
      <c r="B51" s="14"/>
      <c r="C51" s="14"/>
      <c r="D51" s="172"/>
      <c r="E51" s="163">
        <f>(D51/F42)*1000</f>
        <v>0</v>
      </c>
      <c r="F51" s="174"/>
      <c r="G51" s="168"/>
      <c r="H51" s="185"/>
      <c r="I51" s="173">
        <f>(H51/G42)*1000</f>
        <v>0</v>
      </c>
      <c r="J51" s="198"/>
      <c r="K51" s="207"/>
      <c r="L51" s="203"/>
    </row>
    <row r="52" spans="1:12">
      <c r="A52" s="30" t="s">
        <v>49</v>
      </c>
      <c r="B52" s="14"/>
      <c r="C52" s="14"/>
      <c r="D52" s="172"/>
      <c r="E52" s="163">
        <f>(D52/F42)*1000</f>
        <v>0</v>
      </c>
      <c r="F52" s="174"/>
      <c r="G52" s="168"/>
      <c r="H52" s="185"/>
      <c r="I52" s="173">
        <f>(H52/G42)*1000</f>
        <v>0</v>
      </c>
      <c r="J52" s="198"/>
      <c r="K52" s="207"/>
      <c r="L52" s="203"/>
    </row>
    <row r="53" spans="1:12">
      <c r="A53" s="30" t="s">
        <v>50</v>
      </c>
      <c r="B53" s="14"/>
      <c r="C53" s="14"/>
      <c r="D53" s="172"/>
      <c r="E53" s="163">
        <f>(D53/F42)*1000</f>
        <v>0</v>
      </c>
      <c r="F53" s="174"/>
      <c r="G53" s="181"/>
      <c r="H53" s="185"/>
      <c r="I53" s="173">
        <f>(H53/G42)*1000</f>
        <v>0</v>
      </c>
      <c r="J53" s="198"/>
      <c r="K53" s="208"/>
      <c r="L53" s="203"/>
    </row>
    <row r="54" spans="1:12">
      <c r="A54" s="26" t="s">
        <v>51</v>
      </c>
      <c r="B54" s="14"/>
      <c r="C54" s="14" t="s">
        <v>30</v>
      </c>
      <c r="D54" s="170">
        <f>SUM(D55:D59)</f>
        <v>0</v>
      </c>
      <c r="E54" s="163">
        <f>(D54/F42)*1000</f>
        <v>0</v>
      </c>
      <c r="F54" s="175"/>
      <c r="G54" s="181"/>
      <c r="H54" s="184">
        <f>SUM(H55:H59)</f>
        <v>0</v>
      </c>
      <c r="I54" s="171">
        <f>(H54/G42)*1000</f>
        <v>0</v>
      </c>
      <c r="J54" s="197"/>
      <c r="K54" s="205">
        <f>SUM(K55:K59)</f>
        <v>0</v>
      </c>
      <c r="L54" s="202">
        <f>(K54/J42)*1000</f>
        <v>0</v>
      </c>
    </row>
    <row r="55" spans="1:12">
      <c r="A55" s="30" t="s">
        <v>52</v>
      </c>
      <c r="B55" s="14"/>
      <c r="C55" s="14"/>
      <c r="D55" s="172"/>
      <c r="E55" s="163"/>
      <c r="F55" s="174"/>
      <c r="G55" s="181"/>
      <c r="H55" s="185"/>
      <c r="I55" s="173"/>
      <c r="J55" s="196"/>
      <c r="K55" s="207"/>
      <c r="L55" s="15"/>
    </row>
    <row r="56" spans="1:12">
      <c r="A56" s="30" t="s">
        <v>53</v>
      </c>
      <c r="B56" s="14"/>
      <c r="C56" s="14"/>
      <c r="D56" s="172"/>
      <c r="E56" s="163"/>
      <c r="F56" s="174"/>
      <c r="G56" s="181"/>
      <c r="H56" s="185"/>
      <c r="I56" s="173"/>
      <c r="J56" s="196"/>
      <c r="K56" s="207"/>
      <c r="L56" s="15"/>
    </row>
    <row r="57" spans="1:12">
      <c r="A57" s="30" t="s">
        <v>54</v>
      </c>
      <c r="B57" s="14"/>
      <c r="C57" s="14"/>
      <c r="D57" s="172"/>
      <c r="E57" s="163"/>
      <c r="F57" s="174"/>
      <c r="G57" s="181"/>
      <c r="H57" s="185"/>
      <c r="I57" s="173"/>
      <c r="J57" s="196"/>
      <c r="K57" s="206"/>
      <c r="L57" s="15"/>
    </row>
    <row r="58" spans="1:12">
      <c r="A58" s="30" t="s">
        <v>55</v>
      </c>
      <c r="B58" s="14"/>
      <c r="C58" s="14"/>
      <c r="D58" s="172"/>
      <c r="E58" s="163"/>
      <c r="F58" s="174"/>
      <c r="G58" s="181"/>
      <c r="H58" s="185"/>
      <c r="I58" s="173"/>
      <c r="J58" s="196"/>
      <c r="K58" s="207"/>
      <c r="L58" s="15"/>
    </row>
    <row r="59" spans="1:12">
      <c r="A59" s="30" t="s">
        <v>56</v>
      </c>
      <c r="B59" s="14"/>
      <c r="C59" s="14"/>
      <c r="D59" s="172"/>
      <c r="E59" s="163"/>
      <c r="F59" s="174"/>
      <c r="G59" s="181"/>
      <c r="H59" s="185"/>
      <c r="I59" s="173"/>
      <c r="J59" s="196"/>
      <c r="K59" s="207"/>
      <c r="L59" s="15"/>
    </row>
    <row r="60" spans="1:12">
      <c r="A60" s="26" t="s">
        <v>57</v>
      </c>
      <c r="B60" s="14"/>
      <c r="C60" s="14" t="s">
        <v>30</v>
      </c>
      <c r="D60" s="170">
        <f>SUM(D61:D63)</f>
        <v>0</v>
      </c>
      <c r="E60" s="163">
        <f>(D60/F42)*1000</f>
        <v>0</v>
      </c>
      <c r="F60" s="176"/>
      <c r="G60" s="181"/>
      <c r="H60" s="184">
        <f>SUM(H61:H63)</f>
        <v>0</v>
      </c>
      <c r="I60" s="215">
        <f>(H60/G42)*1000</f>
        <v>0</v>
      </c>
      <c r="J60" s="196"/>
      <c r="K60" s="184">
        <f>SUM(K61:K63)</f>
        <v>0</v>
      </c>
      <c r="L60" s="173">
        <f>(K60/J42)*1000</f>
        <v>0</v>
      </c>
    </row>
    <row r="61" spans="1:12">
      <c r="A61" s="35" t="s">
        <v>58</v>
      </c>
      <c r="B61" s="14"/>
      <c r="C61" s="14"/>
      <c r="D61" s="172"/>
      <c r="E61" s="163"/>
      <c r="F61" s="177"/>
      <c r="G61" s="181"/>
      <c r="H61" s="185"/>
      <c r="I61" s="173"/>
      <c r="J61" s="196"/>
      <c r="K61" s="207"/>
      <c r="L61" s="15"/>
    </row>
    <row r="62" spans="1:12">
      <c r="A62" s="35" t="s">
        <v>59</v>
      </c>
      <c r="B62" s="14"/>
      <c r="C62" s="14"/>
      <c r="D62" s="172"/>
      <c r="E62" s="163"/>
      <c r="F62" s="177"/>
      <c r="G62" s="181"/>
      <c r="H62" s="185"/>
      <c r="I62" s="173"/>
      <c r="J62" s="196"/>
      <c r="K62" s="207"/>
      <c r="L62" s="15"/>
    </row>
    <row r="63" spans="1:12" ht="15.75" thickBot="1">
      <c r="A63" s="121" t="s">
        <v>60</v>
      </c>
      <c r="B63" s="17"/>
      <c r="C63" s="17"/>
      <c r="D63" s="178"/>
      <c r="E63" s="187"/>
      <c r="F63" s="179"/>
      <c r="G63" s="194"/>
      <c r="H63" s="186"/>
      <c r="I63" s="195"/>
      <c r="J63" s="194"/>
      <c r="K63" s="209"/>
      <c r="L63" s="18"/>
    </row>
    <row r="64" spans="1:12">
      <c r="A64" s="143"/>
      <c r="B64" s="14"/>
      <c r="C64" s="14"/>
      <c r="D64" s="31"/>
      <c r="E64" s="9"/>
      <c r="F64" s="9"/>
      <c r="G64" s="124"/>
      <c r="H64" s="39"/>
      <c r="I64" s="9"/>
      <c r="J64" s="9"/>
    </row>
    <row r="65" spans="1:11" ht="15.75" thickBot="1">
      <c r="A65" s="35"/>
      <c r="B65" s="14"/>
      <c r="C65" s="14"/>
      <c r="D65" s="31"/>
      <c r="E65" s="9"/>
      <c r="F65" s="9"/>
      <c r="G65" s="124"/>
      <c r="H65" s="9"/>
      <c r="I65" s="9"/>
      <c r="J65" s="9"/>
    </row>
    <row r="66" spans="1:11">
      <c r="A66" s="291" t="s">
        <v>61</v>
      </c>
      <c r="B66" s="126" t="s">
        <v>4</v>
      </c>
      <c r="C66" s="329" t="s">
        <v>5</v>
      </c>
      <c r="D66" s="36"/>
      <c r="E66" s="9"/>
      <c r="F66" s="9"/>
      <c r="G66" s="124"/>
      <c r="H66" s="9"/>
      <c r="I66" s="9"/>
      <c r="J66" s="9"/>
    </row>
    <row r="67" spans="1:11">
      <c r="A67" s="13"/>
      <c r="B67" s="14"/>
      <c r="C67" s="15" t="s">
        <v>30</v>
      </c>
      <c r="D67" s="67"/>
      <c r="E67" s="9"/>
      <c r="F67" s="9"/>
      <c r="G67" s="124"/>
      <c r="H67" s="9"/>
      <c r="I67" s="9"/>
      <c r="J67" s="9"/>
    </row>
    <row r="68" spans="1:11">
      <c r="A68" s="26" t="s">
        <v>63</v>
      </c>
      <c r="B68" s="11" t="s">
        <v>4</v>
      </c>
      <c r="C68" s="12" t="s">
        <v>5</v>
      </c>
      <c r="D68" s="14"/>
      <c r="E68" s="9"/>
      <c r="F68" s="9"/>
      <c r="G68" s="124"/>
      <c r="H68" s="9"/>
      <c r="I68" s="9"/>
      <c r="J68" s="9"/>
    </row>
    <row r="69" spans="1:11" ht="15.75" thickBot="1">
      <c r="A69" s="16"/>
      <c r="B69" s="17"/>
      <c r="C69" s="18" t="s">
        <v>30</v>
      </c>
      <c r="D69" s="9"/>
      <c r="E69" s="9"/>
      <c r="F69" s="9"/>
      <c r="G69" s="124"/>
      <c r="H69" s="9"/>
      <c r="I69" s="9"/>
      <c r="J69" s="9"/>
    </row>
    <row r="70" spans="1:11" ht="15.75" thickBot="1">
      <c r="A70" s="13"/>
      <c r="B70" s="14"/>
      <c r="C70" s="14"/>
      <c r="D70" s="9"/>
      <c r="E70" s="9"/>
      <c r="F70" s="9"/>
      <c r="G70" s="124"/>
      <c r="H70" s="9"/>
      <c r="I70" s="9"/>
      <c r="J70" s="9"/>
    </row>
    <row r="71" spans="1:11">
      <c r="A71" s="291" t="s">
        <v>181</v>
      </c>
      <c r="B71" s="222"/>
      <c r="C71" s="223" t="s">
        <v>30</v>
      </c>
      <c r="D71" s="216" t="s">
        <v>141</v>
      </c>
      <c r="E71" s="79" t="s">
        <v>67</v>
      </c>
      <c r="F71" s="79" t="s">
        <v>68</v>
      </c>
      <c r="G71" s="4"/>
      <c r="H71" s="9"/>
      <c r="I71" s="9"/>
      <c r="J71" s="9"/>
      <c r="K71" s="9"/>
    </row>
    <row r="72" spans="1:11">
      <c r="A72" s="13" t="s">
        <v>69</v>
      </c>
      <c r="B72" s="224"/>
      <c r="C72" s="15"/>
      <c r="D72" s="217">
        <f>SUM(D73:D78)</f>
        <v>0</v>
      </c>
      <c r="E72" s="76" t="e">
        <f>(F72/D72)</f>
        <v>#DIV/0!</v>
      </c>
      <c r="F72" s="38">
        <v>54876</v>
      </c>
      <c r="G72" s="7"/>
      <c r="H72" s="9"/>
      <c r="I72" s="9"/>
      <c r="J72" s="9"/>
    </row>
    <row r="73" spans="1:11">
      <c r="A73" s="13" t="s">
        <v>143</v>
      </c>
      <c r="B73" s="224"/>
      <c r="C73" s="15"/>
      <c r="D73" s="218"/>
      <c r="E73" s="76" t="e">
        <f>(F72/D73)</f>
        <v>#DIV/0!</v>
      </c>
      <c r="F73" s="38"/>
      <c r="G73" s="7"/>
      <c r="H73" s="9"/>
      <c r="I73" s="9"/>
      <c r="J73" s="9"/>
    </row>
    <row r="74" spans="1:11">
      <c r="A74" s="13" t="s">
        <v>71</v>
      </c>
      <c r="B74" s="224"/>
      <c r="C74" s="15"/>
      <c r="D74" s="217"/>
      <c r="E74" s="40" t="e">
        <f>(F72/D74)</f>
        <v>#DIV/0!</v>
      </c>
      <c r="F74" s="38"/>
      <c r="G74" s="7"/>
      <c r="H74" s="9"/>
      <c r="I74" s="9"/>
      <c r="J74" s="9"/>
    </row>
    <row r="75" spans="1:11">
      <c r="A75" s="13" t="s">
        <v>72</v>
      </c>
      <c r="B75" s="224"/>
      <c r="C75" s="15"/>
      <c r="D75" s="221"/>
      <c r="E75" s="76" t="e">
        <f>(F72/D75)</f>
        <v>#DIV/0!</v>
      </c>
      <c r="F75" s="38"/>
      <c r="G75" s="7"/>
      <c r="H75" s="145"/>
      <c r="I75" s="9"/>
      <c r="J75" s="9"/>
    </row>
    <row r="76" spans="1:11">
      <c r="A76" s="13" t="s">
        <v>73</v>
      </c>
      <c r="B76" s="224"/>
      <c r="C76" s="15"/>
      <c r="D76" s="217"/>
      <c r="E76" s="76" t="e">
        <f>(F72/D76)</f>
        <v>#DIV/0!</v>
      </c>
      <c r="F76" s="39"/>
      <c r="G76" s="7"/>
      <c r="H76" s="9"/>
      <c r="I76" s="9"/>
      <c r="J76" s="9"/>
    </row>
    <row r="77" spans="1:11">
      <c r="A77" s="13" t="s">
        <v>74</v>
      </c>
      <c r="B77" s="224"/>
      <c r="C77" s="15"/>
      <c r="D77" s="217"/>
      <c r="E77" s="76" t="e">
        <f>(F72/D77)</f>
        <v>#DIV/0!</v>
      </c>
      <c r="F77" s="37"/>
      <c r="G77" s="7"/>
      <c r="H77" s="9"/>
      <c r="I77" s="9"/>
      <c r="J77" s="9"/>
    </row>
    <row r="78" spans="1:11" ht="15.75" thickBot="1">
      <c r="A78" s="16" t="s">
        <v>145</v>
      </c>
      <c r="B78" s="225"/>
      <c r="C78" s="18"/>
      <c r="D78" s="219"/>
      <c r="E78" s="220" t="e">
        <f>(F72/D78)</f>
        <v>#DIV/0!</v>
      </c>
      <c r="F78" s="43"/>
      <c r="G78" s="44"/>
      <c r="H78" s="9"/>
      <c r="I78" s="9"/>
      <c r="J78" s="9"/>
    </row>
    <row r="79" spans="1:11" ht="15.75" thickBot="1">
      <c r="A79" s="334" t="s">
        <v>76</v>
      </c>
      <c r="B79" s="335"/>
      <c r="C79" s="336" t="s">
        <v>30</v>
      </c>
      <c r="D79" s="113"/>
      <c r="E79" s="28"/>
      <c r="F79" s="9"/>
      <c r="G79" s="9"/>
      <c r="H79" s="9"/>
      <c r="I79" s="9"/>
      <c r="J79" s="9"/>
    </row>
    <row r="80" spans="1:11" ht="15.75" thickBot="1">
      <c r="A80" s="326" t="s">
        <v>77</v>
      </c>
      <c r="B80" s="11"/>
      <c r="C80" s="12" t="s">
        <v>30</v>
      </c>
      <c r="D80" s="38"/>
      <c r="E80" s="9"/>
      <c r="F80" s="9"/>
      <c r="G80" s="9"/>
      <c r="H80" s="133"/>
      <c r="I80" s="9"/>
      <c r="J80" s="9"/>
    </row>
    <row r="81" spans="1:10" ht="15.75" thickBot="1">
      <c r="A81" s="26" t="s">
        <v>78</v>
      </c>
      <c r="B81" s="251"/>
      <c r="C81" s="337" t="s">
        <v>30</v>
      </c>
      <c r="D81" s="9"/>
      <c r="E81" s="9"/>
      <c r="F81" s="9"/>
      <c r="G81" s="9"/>
      <c r="H81" s="133"/>
      <c r="I81" s="9"/>
      <c r="J81" s="9"/>
    </row>
    <row r="82" spans="1:10" ht="15.75" thickBot="1">
      <c r="A82" s="13"/>
      <c r="B82" s="14"/>
      <c r="C82" s="14"/>
      <c r="D82" s="9"/>
      <c r="E82" s="9"/>
      <c r="F82" s="9"/>
      <c r="G82" s="9"/>
      <c r="H82" s="9"/>
      <c r="I82" s="9"/>
      <c r="J82" s="9"/>
    </row>
    <row r="83" spans="1:10">
      <c r="A83" s="291" t="s">
        <v>81</v>
      </c>
      <c r="B83" s="71" t="s">
        <v>30</v>
      </c>
      <c r="C83" s="71"/>
      <c r="D83" s="353">
        <f>(H95/D84)</f>
        <v>54876</v>
      </c>
      <c r="E83" s="41"/>
      <c r="F83" s="41"/>
      <c r="G83" s="9"/>
      <c r="H83" s="9"/>
      <c r="I83" s="9"/>
      <c r="J83" s="9"/>
    </row>
    <row r="84" spans="1:10">
      <c r="A84" s="13" t="s">
        <v>83</v>
      </c>
      <c r="B84" s="11"/>
      <c r="C84" s="14"/>
      <c r="D84" s="15">
        <v>1</v>
      </c>
      <c r="E84" s="9"/>
      <c r="F84" s="9"/>
      <c r="G84" s="9"/>
      <c r="H84" s="9"/>
      <c r="I84" s="9"/>
      <c r="J84" s="9"/>
    </row>
    <row r="85" spans="1:10" ht="15.75" thickBot="1">
      <c r="A85" s="42" t="s">
        <v>85</v>
      </c>
      <c r="B85" s="17"/>
      <c r="C85" s="17" t="s">
        <v>30</v>
      </c>
      <c r="D85" s="44"/>
      <c r="E85" s="9"/>
      <c r="F85" s="9"/>
      <c r="G85" s="9"/>
      <c r="H85" s="9"/>
      <c r="I85" s="9"/>
      <c r="J85" s="9"/>
    </row>
    <row r="86" spans="1:10" ht="15.75" thickBot="1">
      <c r="A86" s="26"/>
      <c r="B86" s="14"/>
      <c r="C86" s="14"/>
      <c r="D86" s="9"/>
      <c r="E86" s="9"/>
      <c r="F86" s="9"/>
      <c r="G86" s="9"/>
      <c r="H86" s="9"/>
      <c r="I86" s="9"/>
      <c r="J86" s="9"/>
    </row>
    <row r="87" spans="1:10">
      <c r="A87" s="10" t="s">
        <v>184</v>
      </c>
      <c r="B87" s="71"/>
      <c r="C87" s="71"/>
      <c r="D87" s="3"/>
      <c r="E87" s="4"/>
      <c r="F87" s="9"/>
      <c r="G87" s="9"/>
      <c r="H87" s="147"/>
    </row>
    <row r="88" spans="1:10">
      <c r="A88" s="8"/>
      <c r="B88" s="11" t="s">
        <v>4</v>
      </c>
      <c r="C88" s="11" t="s">
        <v>5</v>
      </c>
      <c r="D88" s="24" t="s">
        <v>36</v>
      </c>
      <c r="E88" s="12" t="s">
        <v>88</v>
      </c>
      <c r="F88" s="9"/>
      <c r="G88" s="9"/>
      <c r="H88" s="58"/>
    </row>
    <row r="89" spans="1:10">
      <c r="A89" s="30" t="s">
        <v>89</v>
      </c>
      <c r="B89" s="14"/>
      <c r="C89" s="14" t="s">
        <v>30</v>
      </c>
      <c r="D89" s="38"/>
      <c r="E89" s="356">
        <f>(D89/182143)</f>
        <v>0</v>
      </c>
      <c r="F89" s="45"/>
      <c r="G89" s="9"/>
    </row>
    <row r="90" spans="1:10">
      <c r="A90" s="30" t="s">
        <v>90</v>
      </c>
      <c r="B90" s="9"/>
      <c r="C90" s="14" t="s">
        <v>30</v>
      </c>
      <c r="D90" s="41"/>
      <c r="E90" s="15"/>
      <c r="F90" s="9"/>
      <c r="G90" s="9"/>
    </row>
    <row r="91" spans="1:10">
      <c r="A91" s="30" t="s">
        <v>91</v>
      </c>
      <c r="B91" s="14"/>
      <c r="C91" s="14" t="s">
        <v>30</v>
      </c>
      <c r="D91" s="38"/>
      <c r="E91" s="340">
        <f>(D91/204621)</f>
        <v>0</v>
      </c>
      <c r="F91" s="45"/>
      <c r="G91" s="9"/>
    </row>
    <row r="92" spans="1:10" ht="15.75" thickBot="1">
      <c r="A92" s="47" t="s">
        <v>92</v>
      </c>
      <c r="B92" s="17"/>
      <c r="C92" s="17" t="s">
        <v>30</v>
      </c>
      <c r="D92" s="84"/>
      <c r="E92" s="357"/>
      <c r="F92" s="9"/>
      <c r="G92" s="9"/>
    </row>
    <row r="93" spans="1:10" ht="15.75" thickBot="1">
      <c r="A93" s="46"/>
      <c r="B93" s="14"/>
      <c r="C93" s="14"/>
      <c r="D93" s="41"/>
      <c r="E93" s="9"/>
      <c r="F93" s="9"/>
      <c r="G93" s="9"/>
    </row>
    <row r="94" spans="1:10" ht="15.75" thickBot="1">
      <c r="A94" s="46"/>
      <c r="B94" s="14"/>
      <c r="C94" s="14"/>
      <c r="D94" s="85"/>
      <c r="E94" s="300">
        <v>2015</v>
      </c>
      <c r="F94" s="86"/>
      <c r="G94" s="301">
        <v>2016</v>
      </c>
      <c r="H94" s="302">
        <v>2017</v>
      </c>
      <c r="I94" s="87"/>
    </row>
    <row r="95" spans="1:10" ht="15.75" thickBot="1">
      <c r="A95" s="49"/>
      <c r="D95" s="88" t="s">
        <v>93</v>
      </c>
      <c r="E95" s="200">
        <v>55428</v>
      </c>
      <c r="F95" s="89"/>
      <c r="G95" s="303">
        <v>56102</v>
      </c>
      <c r="H95" s="304">
        <v>54876</v>
      </c>
      <c r="I95" s="92"/>
    </row>
    <row r="96" spans="1:10" ht="15.75" thickBot="1">
      <c r="A96" s="10" t="s">
        <v>94</v>
      </c>
      <c r="B96" s="3"/>
      <c r="C96" s="3"/>
      <c r="D96" s="8"/>
      <c r="E96" s="9"/>
      <c r="F96" s="9"/>
      <c r="G96" s="7"/>
      <c r="H96" s="98"/>
      <c r="I96" s="7"/>
    </row>
    <row r="97" spans="1:10" ht="15.75" thickBot="1">
      <c r="A97" s="50"/>
      <c r="B97" s="103" t="s">
        <v>4</v>
      </c>
      <c r="C97" s="86" t="s">
        <v>5</v>
      </c>
      <c r="D97" s="103" t="s">
        <v>95</v>
      </c>
      <c r="E97" s="86" t="s">
        <v>96</v>
      </c>
      <c r="F97" s="87" t="s">
        <v>97</v>
      </c>
      <c r="G97" s="87" t="s">
        <v>98</v>
      </c>
      <c r="H97" s="104" t="s">
        <v>99</v>
      </c>
      <c r="I97" s="105" t="s">
        <v>100</v>
      </c>
      <c r="J97" s="58" t="s">
        <v>265</v>
      </c>
    </row>
    <row r="98" spans="1:10">
      <c r="A98" s="26" t="s">
        <v>102</v>
      </c>
      <c r="B98" s="14"/>
      <c r="C98" s="9"/>
      <c r="D98" s="93">
        <f>SUM(D99:D101)</f>
        <v>3139733</v>
      </c>
      <c r="E98" s="60">
        <f>SUM(E99:E101)</f>
        <v>2393365</v>
      </c>
      <c r="F98" s="51">
        <f>(D98/E95)</f>
        <v>56.645251497438117</v>
      </c>
      <c r="G98" s="61">
        <f>(E98/G95)</f>
        <v>42.660956828633559</v>
      </c>
      <c r="H98" s="97">
        <f>(I98/H95)</f>
        <v>41.714410671331727</v>
      </c>
      <c r="I98" s="75">
        <f>SUM(I99:I101)</f>
        <v>2289120</v>
      </c>
      <c r="J98" s="25"/>
    </row>
    <row r="99" spans="1:10">
      <c r="A99" s="50" t="s">
        <v>103</v>
      </c>
      <c r="B99" s="14"/>
      <c r="C99" s="9"/>
      <c r="D99" s="94">
        <v>3139733</v>
      </c>
      <c r="E99" s="38">
        <v>1860365</v>
      </c>
      <c r="F99" s="65">
        <f>(D99/E95)</f>
        <v>56.645251497438117</v>
      </c>
      <c r="G99" s="74">
        <f>(E99/G95)</f>
        <v>33.160404263662613</v>
      </c>
      <c r="H99" s="74">
        <f>(I99/H95)</f>
        <v>30.352303374881551</v>
      </c>
      <c r="I99" s="72">
        <v>1665613</v>
      </c>
    </row>
    <row r="100" spans="1:10">
      <c r="A100" s="50" t="s">
        <v>104</v>
      </c>
      <c r="B100" s="14"/>
      <c r="C100" s="9"/>
      <c r="D100" s="94"/>
      <c r="E100" s="38"/>
      <c r="F100" s="65">
        <f>(D100/E95)</f>
        <v>0</v>
      </c>
      <c r="G100" s="74">
        <f>(E100/G95)</f>
        <v>0</v>
      </c>
      <c r="H100" s="98">
        <f>(I100/H95)</f>
        <v>0</v>
      </c>
      <c r="I100" s="72"/>
    </row>
    <row r="101" spans="1:10">
      <c r="A101" s="50" t="s">
        <v>105</v>
      </c>
      <c r="B101" s="14"/>
      <c r="C101" s="9"/>
      <c r="D101" s="94"/>
      <c r="E101" s="38">
        <v>533000</v>
      </c>
      <c r="F101" s="65">
        <f>(D101/E95)</f>
        <v>0</v>
      </c>
      <c r="G101" s="74">
        <f>(E101/G95)</f>
        <v>9.5005525649709455</v>
      </c>
      <c r="H101" s="106">
        <f>(I101/H95)</f>
        <v>11.362107296450178</v>
      </c>
      <c r="I101" s="72">
        <v>623507</v>
      </c>
    </row>
    <row r="102" spans="1:10">
      <c r="A102" s="26" t="s">
        <v>106</v>
      </c>
      <c r="B102" s="14"/>
      <c r="C102" s="9"/>
      <c r="D102" s="93">
        <f>SUM(D103:D104)</f>
        <v>3285409</v>
      </c>
      <c r="E102" s="60">
        <f>SUM(E103:E104)</f>
        <v>3254372</v>
      </c>
      <c r="F102" s="51">
        <f>(D102/E95)</f>
        <v>59.273453850039694</v>
      </c>
      <c r="G102" s="61">
        <f>(E102/G95)</f>
        <v>58.008128052475847</v>
      </c>
      <c r="H102" s="97">
        <f>(I102/H95)</f>
        <v>59.285880895108974</v>
      </c>
      <c r="I102" s="73">
        <f>SUM(I103:I104)</f>
        <v>3253372</v>
      </c>
    </row>
    <row r="103" spans="1:10">
      <c r="A103" s="50" t="s">
        <v>107</v>
      </c>
      <c r="B103" s="14"/>
      <c r="C103" s="9"/>
      <c r="D103" s="94">
        <v>3284409</v>
      </c>
      <c r="E103" s="38">
        <v>3253372</v>
      </c>
      <c r="F103" s="52">
        <f>(D103/E95)</f>
        <v>59.255412426932239</v>
      </c>
      <c r="G103" s="109">
        <f>(E103/G95)</f>
        <v>57.990303375993726</v>
      </c>
      <c r="H103" s="106">
        <f>(I103/H95)</f>
        <v>59.285880895108974</v>
      </c>
      <c r="I103" s="72">
        <v>3253372</v>
      </c>
    </row>
    <row r="104" spans="1:10">
      <c r="A104" s="50" t="s">
        <v>108</v>
      </c>
      <c r="B104" s="14"/>
      <c r="C104" s="9"/>
      <c r="D104" s="100">
        <v>1000</v>
      </c>
      <c r="E104" s="108">
        <v>1000</v>
      </c>
      <c r="F104" s="101">
        <f>(D104/E95)</f>
        <v>1.8041423107454716E-2</v>
      </c>
      <c r="G104" s="110">
        <f>(E104/G95)</f>
        <v>1.782467648212185E-2</v>
      </c>
      <c r="H104" s="107">
        <f>(I104/H95)</f>
        <v>0</v>
      </c>
      <c r="I104" s="102"/>
    </row>
    <row r="105" spans="1:10">
      <c r="A105" s="26" t="s">
        <v>109</v>
      </c>
      <c r="B105" s="14"/>
      <c r="C105" s="9"/>
      <c r="D105" s="94">
        <v>29339947</v>
      </c>
      <c r="E105" s="41">
        <v>34918286</v>
      </c>
      <c r="F105" s="53">
        <f>(D105/E95)</f>
        <v>529.33439777729666</v>
      </c>
      <c r="G105" s="109">
        <f>(E105/G95)</f>
        <v>622.40715126020461</v>
      </c>
      <c r="H105" s="106">
        <f>(I105/H95)</f>
        <v>626.21231503753916</v>
      </c>
      <c r="I105" s="296">
        <v>34364027</v>
      </c>
    </row>
    <row r="106" spans="1:10">
      <c r="A106" s="26" t="s">
        <v>110</v>
      </c>
      <c r="B106" s="14"/>
      <c r="C106" s="9"/>
      <c r="D106" s="94">
        <v>5532947</v>
      </c>
      <c r="E106" s="38">
        <v>3084175</v>
      </c>
      <c r="F106" s="52">
        <f>(D106/E95)</f>
        <v>99.82223785812225</v>
      </c>
      <c r="G106" s="109">
        <f>(E106/G95)</f>
        <v>54.974421589248152</v>
      </c>
      <c r="H106" s="106">
        <f>(I106/H95)</f>
        <v>132.4992164151906</v>
      </c>
      <c r="I106" s="296">
        <v>7271027</v>
      </c>
    </row>
    <row r="107" spans="1:10">
      <c r="A107" s="26" t="s">
        <v>111</v>
      </c>
      <c r="B107" s="14"/>
      <c r="C107" s="9"/>
      <c r="D107" s="8"/>
      <c r="E107" s="53"/>
      <c r="F107" s="52">
        <v>978.79</v>
      </c>
      <c r="G107" s="7">
        <v>956.24</v>
      </c>
      <c r="H107" s="98">
        <v>876.74</v>
      </c>
      <c r="I107" s="7"/>
    </row>
    <row r="108" spans="1:10">
      <c r="A108" s="26" t="s">
        <v>112</v>
      </c>
      <c r="B108" s="14"/>
      <c r="C108" s="9"/>
      <c r="D108" s="8"/>
      <c r="E108" s="53"/>
      <c r="F108" s="52">
        <v>78.81</v>
      </c>
      <c r="G108" s="54">
        <v>40.659999999999997</v>
      </c>
      <c r="H108" s="98">
        <v>34.22</v>
      </c>
      <c r="I108" s="7"/>
    </row>
    <row r="109" spans="1:10">
      <c r="A109" s="26" t="s">
        <v>113</v>
      </c>
      <c r="B109" s="14"/>
      <c r="C109" s="9"/>
      <c r="D109" s="261">
        <v>0.52</v>
      </c>
      <c r="E109" s="262">
        <v>0.65</v>
      </c>
      <c r="F109" s="52"/>
      <c r="G109" s="54"/>
      <c r="H109" s="98"/>
      <c r="I109" s="264">
        <v>0.65</v>
      </c>
    </row>
    <row r="110" spans="1:10" ht="15.75" thickBot="1">
      <c r="A110" s="42" t="s">
        <v>266</v>
      </c>
      <c r="B110" s="17"/>
      <c r="C110" s="43"/>
      <c r="D110" s="95">
        <f>(18340850+71742427)</f>
        <v>90083277</v>
      </c>
      <c r="E110" s="48">
        <f>(11204831+67952306)</f>
        <v>79157137</v>
      </c>
      <c r="F110" s="48">
        <f>(D110/E95)</f>
        <v>1625.230515263044</v>
      </c>
      <c r="G110" s="298">
        <f>(E110/G95)</f>
        <v>1410.9503582759974</v>
      </c>
      <c r="H110" s="299">
        <f>(I110/H95)</f>
        <v>1314.8245863401123</v>
      </c>
      <c r="I110" s="266">
        <f>(7762482+64389832)</f>
        <v>72152314</v>
      </c>
    </row>
    <row r="111" spans="1:10">
      <c r="A111" s="78"/>
    </row>
    <row r="112" spans="1:10" ht="15.75" thickBot="1">
      <c r="A112" s="77"/>
    </row>
    <row r="113" spans="1:7">
      <c r="A113" s="301" t="s">
        <v>115</v>
      </c>
      <c r="B113" s="305" t="s">
        <v>4</v>
      </c>
      <c r="C113" s="306" t="s">
        <v>5</v>
      </c>
    </row>
    <row r="114" spans="1:7">
      <c r="A114" s="351" t="s">
        <v>116</v>
      </c>
      <c r="B114" s="150"/>
      <c r="C114" s="307" t="s">
        <v>30</v>
      </c>
    </row>
    <row r="115" spans="1:7">
      <c r="A115" s="351" t="s">
        <v>117</v>
      </c>
      <c r="B115" s="150" t="s">
        <v>30</v>
      </c>
      <c r="C115" s="307"/>
    </row>
    <row r="116" spans="1:7">
      <c r="A116" s="351" t="s">
        <v>118</v>
      </c>
      <c r="B116" s="150"/>
      <c r="C116" s="307" t="s">
        <v>30</v>
      </c>
      <c r="D116" s="58"/>
      <c r="G116" s="58"/>
    </row>
    <row r="117" spans="1:7">
      <c r="A117" s="351" t="s">
        <v>120</v>
      </c>
      <c r="B117" s="150"/>
      <c r="C117" s="307" t="s">
        <v>30</v>
      </c>
      <c r="D117" s="58"/>
    </row>
    <row r="118" spans="1:7" ht="15.75" thickBot="1">
      <c r="A118" s="352" t="s">
        <v>121</v>
      </c>
      <c r="B118" s="309"/>
      <c r="C118" s="310" t="s">
        <v>30</v>
      </c>
      <c r="D118" s="58"/>
    </row>
    <row r="119" spans="1:7">
      <c r="A119" s="57" t="s">
        <v>123</v>
      </c>
    </row>
    <row r="120" spans="1:7">
      <c r="A120" s="58" t="s">
        <v>267</v>
      </c>
    </row>
    <row r="121" spans="1:7">
      <c r="A121" s="58" t="s">
        <v>268</v>
      </c>
    </row>
    <row r="122" spans="1:7" ht="15.75" thickBot="1">
      <c r="A122" s="58" t="s">
        <v>269</v>
      </c>
    </row>
    <row r="123" spans="1:7" ht="15.75" thickBot="1">
      <c r="A123" s="358" t="s">
        <v>270</v>
      </c>
      <c r="B123" s="4"/>
    </row>
    <row r="124" spans="1:7" ht="15.75" thickBot="1">
      <c r="A124" s="103" t="s">
        <v>126</v>
      </c>
      <c r="B124" s="362">
        <f>(22/64)</f>
        <v>0.34375</v>
      </c>
    </row>
  </sheetData>
  <hyperlinks>
    <hyperlink ref="D34" r:id="rId1" xr:uid="{00000000-0004-0000-0500-000000000000}"/>
    <hyperlink ref="H34" r:id="rId2" xr:uid="{00000000-0004-0000-0500-000001000000}"/>
    <hyperlink ref="D30" r:id="rId3" xr:uid="{00000000-0004-0000-0500-000002000000}"/>
    <hyperlink ref="D27" r:id="rId4" xr:uid="{00000000-0004-0000-0500-000003000000}"/>
    <hyperlink ref="D28" r:id="rId5" xr:uid="{00000000-0004-0000-0500-000004000000}"/>
    <hyperlink ref="D35" r:id="rId6" xr:uid="{00000000-0004-0000-0500-000005000000}"/>
    <hyperlink ref="A122" r:id="rId7" xr:uid="{00000000-0004-0000-0500-000006000000}"/>
    <hyperlink ref="A120" r:id="rId8" xr:uid="{00000000-0004-0000-0500-000007000000}"/>
    <hyperlink ref="J97" r:id="rId9" xr:uid="{00000000-0004-0000-0500-000008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C75E247D734042AAFB02E81AC6185C" ma:contentTypeVersion="13" ma:contentTypeDescription="Crear nuevo documento." ma:contentTypeScope="" ma:versionID="ff0cd261a83a592fef80ebcfcb4f28c0">
  <xsd:schema xmlns:xsd="http://www.w3.org/2001/XMLSchema" xmlns:xs="http://www.w3.org/2001/XMLSchema" xmlns:p="http://schemas.microsoft.com/office/2006/metadata/properties" xmlns:ns2="388868a8-bc35-43a1-be1f-aafcd1c5be2f" xmlns:ns3="35ea7e7c-f645-46e7-91d3-470368940739" targetNamespace="http://schemas.microsoft.com/office/2006/metadata/properties" ma:root="true" ma:fieldsID="bf3c3da6b390690e079e8c29173210b8" ns2:_="" ns3:_="">
    <xsd:import namespace="388868a8-bc35-43a1-be1f-aafcd1c5be2f"/>
    <xsd:import namespace="35ea7e7c-f645-46e7-91d3-4703689407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8868a8-bc35-43a1-be1f-aafcd1c5be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ea7e7c-f645-46e7-91d3-47036894073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B33B25-A680-47BB-A105-080F90A8AC27}"/>
</file>

<file path=customXml/itemProps2.xml><?xml version="1.0" encoding="utf-8"?>
<ds:datastoreItem xmlns:ds="http://schemas.openxmlformats.org/officeDocument/2006/customXml" ds:itemID="{323D2279-8B3D-465C-B238-16111A2490A6}"/>
</file>

<file path=customXml/itemProps3.xml><?xml version="1.0" encoding="utf-8"?>
<ds:datastoreItem xmlns:ds="http://schemas.openxmlformats.org/officeDocument/2006/customXml" ds:itemID="{F30521EE-9E93-4C49-B154-6F6D9D2381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rodriguez</dc:creator>
  <cp:keywords/>
  <dc:description/>
  <cp:lastModifiedBy>Ana Belén Campuzano Laguillo</cp:lastModifiedBy>
  <cp:revision/>
  <dcterms:created xsi:type="dcterms:W3CDTF">2018-08-27T15:45:23Z</dcterms:created>
  <dcterms:modified xsi:type="dcterms:W3CDTF">2020-06-28T19:16:12Z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0x01010056C75E247D734042AAFB02E81AC6185C</vt:lpwstr>
  </property>
</Properties>
</file>