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3"/>
  <workbookPr/>
  <mc:AlternateContent xmlns:mc="http://schemas.openxmlformats.org/markup-compatibility/2006">
    <mc:Choice Requires="x15">
      <x15ac:absPath xmlns:x15ac="http://schemas.microsoft.com/office/spreadsheetml/2010/11/ac" url="D:\COPIA USB\TESIS TRANSPARENCIA\TERCERA PARTE INDICADORES\CANARIAS\"/>
    </mc:Choice>
  </mc:AlternateContent>
  <xr:revisionPtr revIDLastSave="0" documentId="11_C609F4F1C6FA2710E2CCD9E0367082A7F2FE972A" xr6:coauthVersionLast="45" xr6:coauthVersionMax="45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LAS PALMAS" sheetId="7" r:id="rId1"/>
    <sheet name="SANTA CRUZ" sheetId="8" r:id="rId2"/>
    <sheet name="SAN CRISTOBAL DE LA LAGUNA" sheetId="10" r:id="rId3"/>
    <sheet name="TELDE" sheetId="11" r:id="rId4"/>
  </sheets>
  <calcPr calcId="191028" calcCompleted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1" i="11" l="1"/>
  <c r="B125" i="10"/>
  <c r="B124" i="8"/>
  <c r="B125" i="7"/>
  <c r="H104" i="11"/>
  <c r="H105" i="11"/>
  <c r="I109" i="11"/>
  <c r="H109" i="11"/>
  <c r="E109" i="11"/>
  <c r="G109" i="11"/>
  <c r="E77" i="10"/>
  <c r="I109" i="10"/>
  <c r="H109" i="10" s="1"/>
  <c r="E109" i="10"/>
  <c r="G109" i="10" s="1"/>
  <c r="D109" i="10"/>
  <c r="F109" i="10" s="1"/>
  <c r="I101" i="11"/>
  <c r="H101" i="11"/>
  <c r="E101" i="11"/>
  <c r="G101" i="11"/>
  <c r="D101" i="11"/>
  <c r="F101" i="11"/>
  <c r="G100" i="11"/>
  <c r="F100" i="11"/>
  <c r="G99" i="11"/>
  <c r="F99" i="11"/>
  <c r="G98" i="11"/>
  <c r="F98" i="11"/>
  <c r="I97" i="11"/>
  <c r="H97" i="11"/>
  <c r="E97" i="11"/>
  <c r="G97" i="11"/>
  <c r="D97" i="11"/>
  <c r="F97" i="11"/>
  <c r="E90" i="11"/>
  <c r="E88" i="11"/>
  <c r="D82" i="11"/>
  <c r="E77" i="11"/>
  <c r="E76" i="11"/>
  <c r="E75" i="11"/>
  <c r="E74" i="11"/>
  <c r="E73" i="11"/>
  <c r="D71" i="11"/>
  <c r="E71" i="11"/>
  <c r="I62" i="11"/>
  <c r="G62" i="11"/>
  <c r="E62" i="11"/>
  <c r="I61" i="11"/>
  <c r="G61" i="11"/>
  <c r="E61" i="11"/>
  <c r="I60" i="11"/>
  <c r="G60" i="11"/>
  <c r="E60" i="11"/>
  <c r="H59" i="11"/>
  <c r="I59" i="11"/>
  <c r="F59" i="11"/>
  <c r="G59" i="11"/>
  <c r="D59" i="11"/>
  <c r="E59" i="11"/>
  <c r="I58" i="11"/>
  <c r="G58" i="11"/>
  <c r="E58" i="11"/>
  <c r="I57" i="11"/>
  <c r="G57" i="11"/>
  <c r="E57" i="11"/>
  <c r="I56" i="11"/>
  <c r="G56" i="11"/>
  <c r="E56" i="11"/>
  <c r="I55" i="11"/>
  <c r="G55" i="11"/>
  <c r="E55" i="11"/>
  <c r="I54" i="11"/>
  <c r="G54" i="11"/>
  <c r="E54" i="11"/>
  <c r="H53" i="11"/>
  <c r="I53" i="11"/>
  <c r="F53" i="11"/>
  <c r="G53" i="11"/>
  <c r="D53" i="11"/>
  <c r="E53" i="11"/>
  <c r="I52" i="11"/>
  <c r="G52" i="11"/>
  <c r="E52" i="11"/>
  <c r="I51" i="11"/>
  <c r="G51" i="11"/>
  <c r="E51" i="11"/>
  <c r="I50" i="11"/>
  <c r="G50" i="11"/>
  <c r="E50" i="11"/>
  <c r="I49" i="11"/>
  <c r="G49" i="11"/>
  <c r="E49" i="11"/>
  <c r="I48" i="11"/>
  <c r="G48" i="11"/>
  <c r="E48" i="11"/>
  <c r="I47" i="11"/>
  <c r="G47" i="11"/>
  <c r="E47" i="11"/>
  <c r="I46" i="11"/>
  <c r="G46" i="11"/>
  <c r="E46" i="11"/>
  <c r="I45" i="11"/>
  <c r="G45" i="11"/>
  <c r="E45" i="11"/>
  <c r="I44" i="11"/>
  <c r="G44" i="11"/>
  <c r="E44" i="11"/>
  <c r="I43" i="11"/>
  <c r="G43" i="11"/>
  <c r="E43" i="11"/>
  <c r="H42" i="11"/>
  <c r="I42" i="11"/>
  <c r="F42" i="11"/>
  <c r="G42" i="11"/>
  <c r="D42" i="11"/>
  <c r="E42" i="11"/>
  <c r="H41" i="11"/>
  <c r="I41" i="11"/>
  <c r="F41" i="11"/>
  <c r="G41" i="11"/>
  <c r="D41" i="11"/>
  <c r="E41" i="11"/>
  <c r="I101" i="10"/>
  <c r="H101" i="10"/>
  <c r="E101" i="10"/>
  <c r="G101" i="10"/>
  <c r="D101" i="10"/>
  <c r="F101" i="10"/>
  <c r="G100" i="10"/>
  <c r="F100" i="10"/>
  <c r="G99" i="10"/>
  <c r="F99" i="10"/>
  <c r="G98" i="10"/>
  <c r="F98" i="10"/>
  <c r="I97" i="10"/>
  <c r="H97" i="10"/>
  <c r="E97" i="10"/>
  <c r="G97" i="10"/>
  <c r="D97" i="10"/>
  <c r="F97" i="10"/>
  <c r="E90" i="10"/>
  <c r="E88" i="10"/>
  <c r="D82" i="10"/>
  <c r="E76" i="10"/>
  <c r="E75" i="10"/>
  <c r="E74" i="10"/>
  <c r="E73" i="10"/>
  <c r="D71" i="10"/>
  <c r="E71" i="10"/>
  <c r="I62" i="10"/>
  <c r="G62" i="10"/>
  <c r="E62" i="10"/>
  <c r="I61" i="10"/>
  <c r="G61" i="10"/>
  <c r="E61" i="10"/>
  <c r="I60" i="10"/>
  <c r="G60" i="10"/>
  <c r="E60" i="10"/>
  <c r="H59" i="10"/>
  <c r="I59" i="10"/>
  <c r="F59" i="10"/>
  <c r="G59" i="10"/>
  <c r="D59" i="10"/>
  <c r="E59" i="10"/>
  <c r="I58" i="10"/>
  <c r="G58" i="10"/>
  <c r="E58" i="10"/>
  <c r="I57" i="10"/>
  <c r="G57" i="10"/>
  <c r="E57" i="10"/>
  <c r="I56" i="10"/>
  <c r="G56" i="10"/>
  <c r="E56" i="10"/>
  <c r="I55" i="10"/>
  <c r="G55" i="10"/>
  <c r="E55" i="10"/>
  <c r="I54" i="10"/>
  <c r="G54" i="10"/>
  <c r="E54" i="10"/>
  <c r="H53" i="10"/>
  <c r="I53" i="10"/>
  <c r="F53" i="10"/>
  <c r="G53" i="10"/>
  <c r="D53" i="10"/>
  <c r="E53" i="10"/>
  <c r="I52" i="10"/>
  <c r="G52" i="10"/>
  <c r="E52" i="10"/>
  <c r="I51" i="10"/>
  <c r="G51" i="10"/>
  <c r="E51" i="10"/>
  <c r="I50" i="10"/>
  <c r="G50" i="10"/>
  <c r="E50" i="10"/>
  <c r="I49" i="10"/>
  <c r="G49" i="10"/>
  <c r="E49" i="10"/>
  <c r="I48" i="10"/>
  <c r="G48" i="10"/>
  <c r="E48" i="10"/>
  <c r="I47" i="10"/>
  <c r="G47" i="10"/>
  <c r="E47" i="10"/>
  <c r="I46" i="10"/>
  <c r="G46" i="10"/>
  <c r="E46" i="10"/>
  <c r="I45" i="10"/>
  <c r="G45" i="10"/>
  <c r="E45" i="10"/>
  <c r="I44" i="10"/>
  <c r="G44" i="10"/>
  <c r="E44" i="10"/>
  <c r="I43" i="10"/>
  <c r="G43" i="10"/>
  <c r="E43" i="10"/>
  <c r="H42" i="10"/>
  <c r="I42" i="10"/>
  <c r="F42" i="10"/>
  <c r="G42" i="10"/>
  <c r="D42" i="10"/>
  <c r="E42" i="10"/>
  <c r="H41" i="10"/>
  <c r="I41" i="10"/>
  <c r="F41" i="10"/>
  <c r="G41" i="10"/>
  <c r="D41" i="10"/>
  <c r="E41" i="10"/>
  <c r="F107" i="8"/>
  <c r="D111" i="8"/>
  <c r="F111" i="8"/>
  <c r="I111" i="8"/>
  <c r="H111" i="8" s="1"/>
  <c r="E111" i="8"/>
  <c r="G111" i="8" s="1"/>
  <c r="I47" i="8"/>
  <c r="G47" i="8"/>
  <c r="E47" i="8"/>
  <c r="E75" i="8"/>
  <c r="G49" i="8"/>
  <c r="E79" i="8"/>
  <c r="I45" i="7"/>
  <c r="G45" i="7"/>
  <c r="D59" i="7"/>
  <c r="G48" i="7"/>
  <c r="H101" i="8"/>
  <c r="H100" i="8"/>
  <c r="E47" i="7"/>
  <c r="E77" i="7"/>
  <c r="I103" i="8"/>
  <c r="H103" i="8"/>
  <c r="E103" i="8"/>
  <c r="G103" i="8"/>
  <c r="D103" i="8"/>
  <c r="F103" i="8"/>
  <c r="G102" i="8"/>
  <c r="F102" i="8"/>
  <c r="G101" i="8"/>
  <c r="F101" i="8"/>
  <c r="G100" i="8"/>
  <c r="F100" i="8"/>
  <c r="I99" i="8"/>
  <c r="H99" i="8"/>
  <c r="E99" i="8"/>
  <c r="G99" i="8"/>
  <c r="D99" i="8"/>
  <c r="F99" i="8"/>
  <c r="E92" i="8"/>
  <c r="E90" i="8"/>
  <c r="D84" i="8"/>
  <c r="E78" i="8"/>
  <c r="E77" i="8"/>
  <c r="E76" i="8"/>
  <c r="D73" i="8"/>
  <c r="E73" i="8"/>
  <c r="I64" i="8"/>
  <c r="G64" i="8"/>
  <c r="E64" i="8"/>
  <c r="I63" i="8"/>
  <c r="G63" i="8"/>
  <c r="E63" i="8"/>
  <c r="I62" i="8"/>
  <c r="G62" i="8"/>
  <c r="E62" i="8"/>
  <c r="H61" i="8"/>
  <c r="I61" i="8"/>
  <c r="F61" i="8"/>
  <c r="G61" i="8"/>
  <c r="D61" i="8"/>
  <c r="E61" i="8"/>
  <c r="I60" i="8"/>
  <c r="G60" i="8"/>
  <c r="E60" i="8"/>
  <c r="I59" i="8"/>
  <c r="G59" i="8"/>
  <c r="E59" i="8"/>
  <c r="I58" i="8"/>
  <c r="G58" i="8"/>
  <c r="E58" i="8"/>
  <c r="I57" i="8"/>
  <c r="G57" i="8"/>
  <c r="E57" i="8"/>
  <c r="I56" i="8"/>
  <c r="G56" i="8"/>
  <c r="E56" i="8"/>
  <c r="H55" i="8"/>
  <c r="I55" i="8"/>
  <c r="F55" i="8"/>
  <c r="G55" i="8"/>
  <c r="D55" i="8"/>
  <c r="E55" i="8"/>
  <c r="I54" i="8"/>
  <c r="G54" i="8"/>
  <c r="E54" i="8"/>
  <c r="I53" i="8"/>
  <c r="G53" i="8"/>
  <c r="E53" i="8"/>
  <c r="I52" i="8"/>
  <c r="G52" i="8"/>
  <c r="E52" i="8"/>
  <c r="I51" i="8"/>
  <c r="G51" i="8"/>
  <c r="E51" i="8"/>
  <c r="I50" i="8"/>
  <c r="G50" i="8"/>
  <c r="E50" i="8"/>
  <c r="I49" i="8"/>
  <c r="E49" i="8"/>
  <c r="I48" i="8"/>
  <c r="G48" i="8"/>
  <c r="E48" i="8"/>
  <c r="I46" i="8"/>
  <c r="G46" i="8"/>
  <c r="E46" i="8"/>
  <c r="I45" i="8"/>
  <c r="G45" i="8"/>
  <c r="E45" i="8"/>
  <c r="H44" i="8"/>
  <c r="I44" i="8"/>
  <c r="F44" i="8"/>
  <c r="G44" i="8"/>
  <c r="D44" i="8"/>
  <c r="E44" i="8"/>
  <c r="D43" i="8"/>
  <c r="E43" i="8"/>
  <c r="H43" i="8"/>
  <c r="I43" i="8"/>
  <c r="F43" i="8"/>
  <c r="G43" i="8"/>
  <c r="E61" i="7"/>
  <c r="H42" i="7"/>
  <c r="I42" i="7"/>
  <c r="F42" i="7"/>
  <c r="G42" i="7"/>
  <c r="D42" i="7"/>
  <c r="I62" i="7"/>
  <c r="I61" i="7"/>
  <c r="I60" i="7"/>
  <c r="H59" i="7"/>
  <c r="I59" i="7"/>
  <c r="I58" i="7"/>
  <c r="I57" i="7"/>
  <c r="I56" i="7"/>
  <c r="I55" i="7"/>
  <c r="I54" i="7"/>
  <c r="H53" i="7"/>
  <c r="I53" i="7"/>
  <c r="I52" i="7"/>
  <c r="I51" i="7"/>
  <c r="I50" i="7"/>
  <c r="I49" i="7"/>
  <c r="I48" i="7"/>
  <c r="I47" i="7"/>
  <c r="I46" i="7"/>
  <c r="I44" i="7"/>
  <c r="I43" i="7"/>
  <c r="G62" i="7"/>
  <c r="G61" i="7"/>
  <c r="G60" i="7"/>
  <c r="F59" i="7"/>
  <c r="G59" i="7"/>
  <c r="G58" i="7"/>
  <c r="G57" i="7"/>
  <c r="G56" i="7"/>
  <c r="G55" i="7"/>
  <c r="G54" i="7"/>
  <c r="F53" i="7"/>
  <c r="G53" i="7"/>
  <c r="G52" i="7"/>
  <c r="G51" i="7"/>
  <c r="G50" i="7"/>
  <c r="G49" i="7"/>
  <c r="G47" i="7"/>
  <c r="G46" i="7"/>
  <c r="G44" i="7"/>
  <c r="G43" i="7"/>
  <c r="E62" i="7"/>
  <c r="E60" i="7"/>
  <c r="E59" i="7"/>
  <c r="E58" i="7"/>
  <c r="E57" i="7"/>
  <c r="E56" i="7"/>
  <c r="E55" i="7"/>
  <c r="E54" i="7"/>
  <c r="D53" i="7"/>
  <c r="E53" i="7"/>
  <c r="E52" i="7"/>
  <c r="E51" i="7"/>
  <c r="E50" i="7"/>
  <c r="E49" i="7"/>
  <c r="E48" i="7"/>
  <c r="E46" i="7"/>
  <c r="E45" i="7"/>
  <c r="E44" i="7"/>
  <c r="E43" i="7"/>
  <c r="I101" i="7"/>
  <c r="H101" i="7"/>
  <c r="E101" i="7"/>
  <c r="G101" i="7"/>
  <c r="D101" i="7"/>
  <c r="F101" i="7"/>
  <c r="G100" i="7"/>
  <c r="F100" i="7"/>
  <c r="G99" i="7"/>
  <c r="F99" i="7"/>
  <c r="G98" i="7"/>
  <c r="F98" i="7"/>
  <c r="I97" i="7"/>
  <c r="H97" i="7"/>
  <c r="E97" i="7"/>
  <c r="G97" i="7"/>
  <c r="D97" i="7"/>
  <c r="F97" i="7"/>
  <c r="E90" i="7"/>
  <c r="E88" i="7"/>
  <c r="D82" i="7"/>
  <c r="E76" i="7"/>
  <c r="E75" i="7"/>
  <c r="E74" i="7"/>
  <c r="E73" i="7"/>
  <c r="D71" i="7"/>
  <c r="E71" i="7"/>
  <c r="H41" i="7"/>
  <c r="I41" i="7"/>
  <c r="F41" i="7"/>
  <c r="G41" i="7"/>
  <c r="D41" i="7"/>
  <c r="E41" i="7"/>
  <c r="E42" i="7"/>
</calcChain>
</file>

<file path=xl/sharedStrings.xml><?xml version="1.0" encoding="utf-8"?>
<sst xmlns="http://schemas.openxmlformats.org/spreadsheetml/2006/main" count="729" uniqueCount="181">
  <si>
    <t>AYUNTAMIENTO</t>
  </si>
  <si>
    <t>LAS PALMAS</t>
  </si>
  <si>
    <t>CONCEJAL DE SOSTENIBILIDAD: PILAR ALVAREZ LEON</t>
  </si>
  <si>
    <t>INDICADORES LEGALES LEY 22/2011</t>
  </si>
  <si>
    <t>SI</t>
  </si>
  <si>
    <t>NO</t>
  </si>
  <si>
    <t>L-1</t>
  </si>
  <si>
    <t>X</t>
  </si>
  <si>
    <t>L-2</t>
  </si>
  <si>
    <t>MEMORIA ANUAL DEL SERVICIO MUNICIPAL DE LIMPIEZA</t>
  </si>
  <si>
    <t>https://www.laspalmasgc.es/export/sites/laspalmasgc/.galleries/documentos-limpieza-y-reciclaje/Memoria-2016-DEFINITIVA-CA-23-06-17-.pdf</t>
  </si>
  <si>
    <t>L-3</t>
  </si>
  <si>
    <t>L-4</t>
  </si>
  <si>
    <t>L-5</t>
  </si>
  <si>
    <t>INDICADORES LEGALES LEY 27/2006</t>
  </si>
  <si>
    <t>https://www.laspalmasgc.es/es/ayuntamiento/junta-de-gobierno/acuerdos-de-junta-de-gobierno/</t>
  </si>
  <si>
    <t>INDICADORES LEGALES LEY 19/2013</t>
  </si>
  <si>
    <t>https://www.laspalmasgc.es/es/ayuntamiento/organizacion-municipal/</t>
  </si>
  <si>
    <t>http://www.laspalmasgc.es/es/transparencia/transparencia-en-las-contrataciones-de-servicios/procedimientos-de-contratacion-de-servicios/se-publican-todos-los-contratos-formalizados-con-indicacion-del-objeto-el-importe-de-licitacion-y-de-adjudicacion-el-procedimiento-utilizado-los-instrumentos-a-traves-de-los-que-en-su-caso-se-haya-publicitado-el-numero-de-licitadores-participantes-en-el-procedimiento-y-la-identidad-de-los-adjudicatarios/</t>
  </si>
  <si>
    <t>L-6</t>
  </si>
  <si>
    <t>http://www.laspalmasgc.es/es/transparencia/informacion-sobre-la-corporacion-municipal/informacion-sobre-los-cargos-electos-y-el-personal-del-ayuntamiento/informacion-sobre-los-cargos-electos-y-el-personal-del-ayuntamiento-/</t>
  </si>
  <si>
    <t>L-7</t>
  </si>
  <si>
    <t>L-8</t>
  </si>
  <si>
    <t>L-9</t>
  </si>
  <si>
    <t>http://www.laspalmasgc.es/es/ayuntamiento/organismos-y-empresas/</t>
  </si>
  <si>
    <t>L-10</t>
  </si>
  <si>
    <t>http://www.laspalmasgc.es/es/transparencia/informacion-sobre-la-corporacion-municipal/informacion-sobre-la-organizacion-y-el-patrimonio-del-ayuntamiento/esta-aprobada-o-y-se-publica-la-agenda-local-21-y-el-plan-estrategico-o-mapa-estrategico-municipal/</t>
  </si>
  <si>
    <t>INDICADORES DE GESTIÓN</t>
  </si>
  <si>
    <t xml:space="preserve"> 01/01/2015</t>
  </si>
  <si>
    <t>INDICADORES DE ACTIVIDAD DE RECOGIDA AÑO2015 y 2016</t>
  </si>
  <si>
    <t>CUANTIA TN</t>
  </si>
  <si>
    <t>KG/HAB</t>
  </si>
  <si>
    <t>TN</t>
  </si>
  <si>
    <t>KG/H</t>
  </si>
  <si>
    <t>AR.1 KG AL AÑO DE  RESIDUOS RECOGIDOS POR HABITANTE</t>
  </si>
  <si>
    <t>DATOS DE LA MEMORIA ANUAL DEL SERVICIO MUNICIPAL DE LIMPIEZA 2016</t>
  </si>
  <si>
    <t>AR.1.1  RECOGIDA DOMICILIARIA: Residuos domésticos de hogares,comercios, hostelería y servicios</t>
  </si>
  <si>
    <t>AR 1.1.1 ORGANICA Y RESTO</t>
  </si>
  <si>
    <t>Orgánica</t>
  </si>
  <si>
    <t>Resto</t>
  </si>
  <si>
    <t>AR 1.1.2 PAPEL/CARTON</t>
  </si>
  <si>
    <t>AR 1.1.3 ENVASES</t>
  </si>
  <si>
    <t>AR 1.1.4 VIDRIO</t>
  </si>
  <si>
    <t>AR 1.1.5 ACEITES</t>
  </si>
  <si>
    <t>AR .1.1.6 ROPA Y TEXTIL</t>
  </si>
  <si>
    <t>AR .1.1.7 RAEE</t>
  </si>
  <si>
    <t>AR 1.1.8 OTRAS RECOGIDAS DOMICILIARIAS: Enseres, Muebles, Madera, etc.</t>
  </si>
  <si>
    <t>AR.1.2  RECOGIDA NO DOMICILIARIA</t>
  </si>
  <si>
    <t xml:space="preserve">AR 1.2.1 Limpieza viaria </t>
  </si>
  <si>
    <t>AR 1.2.2 Escombros de obras menores</t>
  </si>
  <si>
    <t>AR 1.2.3 Podas y residuos vegetales</t>
  </si>
  <si>
    <t>AR 1.2.4  Parques, jardines y playas</t>
  </si>
  <si>
    <t>AR 1.2.5: Otros: animales, vehículos abandonados,  etc.</t>
  </si>
  <si>
    <t>AR.1.3 RECOGIDAS EXTERNAS: NO DE GESTIÓN MUNICIPAL</t>
  </si>
  <si>
    <t>AR.1.3.1: RCD Residuos de contrucción y demolición</t>
  </si>
  <si>
    <t>AR.1.3.2: Industria y otros</t>
  </si>
  <si>
    <t>AR.1.3.3: EDAR: Lodos procedentesde la estación depuradora de aguas residuales</t>
  </si>
  <si>
    <t>AR.2 DATOS DE RECOGIDA DE AÑOS ANTERIORES</t>
  </si>
  <si>
    <t>2014-2016</t>
  </si>
  <si>
    <t xml:space="preserve">MEMORIA ANUAL </t>
  </si>
  <si>
    <t>AR.3 PERIODICIDAD EN LA RECOGIDA</t>
  </si>
  <si>
    <t>AR.4 Nº DE HABITANTES/POR TIPO DE CONTENEDOR DATOS DE 2017</t>
  </si>
  <si>
    <t>Nº HAB./Nº CONTENEDORES</t>
  </si>
  <si>
    <t>Nº HAB 2017</t>
  </si>
  <si>
    <t>TOTAL CONTENEDORES</t>
  </si>
  <si>
    <t>https://www.laspalmasgc.es/es/areas-tematicas/limpieza-y-reciclaje/separacion-y-reciclaje/</t>
  </si>
  <si>
    <t>AR.4.1RESIDUOS ORGANICOS (MARRON)</t>
  </si>
  <si>
    <t>AR.4.2 PAPEL/CARTON</t>
  </si>
  <si>
    <t>AR.4.3 ENVASES</t>
  </si>
  <si>
    <t>AR.4.4VIDRIO</t>
  </si>
  <si>
    <t>AR.4.5 RESTO (GRIS)</t>
  </si>
  <si>
    <t xml:space="preserve">AR. 4.6 CONTENEDORES DE ACEITE, ROPA Y PILAS  </t>
  </si>
  <si>
    <t xml:space="preserve">AR.5 SE INDICA LA CAPACIDAD DE CONTENERIZACIÓN </t>
  </si>
  <si>
    <t>x</t>
  </si>
  <si>
    <t>DATOS DE 2015 Y 2016 MEMORIA ANUAL 2016</t>
  </si>
  <si>
    <t>AR.6 SE INDICA LA GEOLOCALIZACIÓN DE LOS CONTENEDORES</t>
  </si>
  <si>
    <t>AR.7 Nº DE LAVADOS AL AÑO POR TIPO DE CONTENEDORES</t>
  </si>
  <si>
    <t>4863 LAVADOS PARA LOS CONTENEDORES DE PAPEL Y ENVASES EN EL AÑO 2016</t>
  </si>
  <si>
    <t>AR.8 Nº HAB./Nº DE PUNTOS LIMPIOS</t>
  </si>
  <si>
    <t xml:space="preserve">NÚMERO DE PUNTOS LIMPIO FIJOS Y MÓVILES/ECOPARQUES </t>
  </si>
  <si>
    <t>AR.9 CANTIDAD Y TIPOS DE RESIDUOS DEPOSITADOS EN LOS P.LIMPIOS</t>
  </si>
  <si>
    <t>INDICADORES DE ACTIVIDAD DE TRATAMIENTO 2016</t>
  </si>
  <si>
    <t>%</t>
  </si>
  <si>
    <t>AT-1: TN DE RESIDUOS RECICLADOS/TOTAL RESIDUOS RECOGIDOS</t>
  </si>
  <si>
    <t>AT-2: TN DE RESIDUOS INCINERADOS/TOTAL RESIDUOS RECOGIDOS</t>
  </si>
  <si>
    <t>AT-3. TN DE RESIDUOS DEPOSITADOS EN VERTEDERO/ TOTAL RESIDUOS RECOGIDOS</t>
  </si>
  <si>
    <t>AT-4. PORCENTAJE COMPOSTAJE OBTENIDO EN PLANTA: TN COMPOST/TN TOTALES DE RESIDUOS</t>
  </si>
  <si>
    <t>Nº HAB</t>
  </si>
  <si>
    <t>INDICADORES PRESUPUESTARIOS</t>
  </si>
  <si>
    <t>CUANTIA EN € 2015</t>
  </si>
  <si>
    <t>CUANTIA EN € 2016</t>
  </si>
  <si>
    <t>€/HAB 2015</t>
  </si>
  <si>
    <t>€/HAB 2016</t>
  </si>
  <si>
    <t>€/HAB 2017</t>
  </si>
  <si>
    <t>CUANTIA EN 2017</t>
  </si>
  <si>
    <t>P.1 GASTO CORRIENTE Y DE CAPITAL EN RECOGIDA,GESTION Y TRATAMIENTO DE RESIDUOS POR HAB.</t>
  </si>
  <si>
    <t>P.1.1 GASTO EN RECOGIDA(PARTIDA 1621) POR HAB.</t>
  </si>
  <si>
    <t>P.1.1 GASTO EN GESTION(PARTIDA 1622) POR HAB.</t>
  </si>
  <si>
    <t>P.1.1 GASTO EN TRATAMIENTO(PARTIDA 1623) POR HAB.</t>
  </si>
  <si>
    <t>P.2. INGRESOS POR RECOGIDA Y TRATAMIENTO DE RESIDUOS (PARTIDAS 302 Y 303) POR HAB.</t>
  </si>
  <si>
    <t>P.2.1 INGRESO POR SERVICIO DE RECOGIDA (302) POR HAB.*</t>
  </si>
  <si>
    <t>P.2.2 INGRESO POR SERVICIO DE TRATAMIENTO(303) POR HAB.</t>
  </si>
  <si>
    <t>http://www.laspalmasgc.es/es/transparencia/transparencia-economico-financiera/informacion-contable-y-presupuestaria/autonomia-fiscal-derechos-reconocidos-netos-de-ingresos-                tributarios-derechos-reconocidos-netos-totales/index.html</t>
  </si>
  <si>
    <t>P.3 INGRESOS FISCALES POR HAB.(INGRESOS TRIBUTARIOS/Nº HAB)</t>
  </si>
  <si>
    <t>P.4 SUPERAVIT O DÉFICIT POR HAB (RDO PRESUPUESTARIO AJUSTADO/Nº HAB.)</t>
  </si>
  <si>
    <t>P.5 GASTO POR HAB. (OBLIGACIONES RECONOCIDAS NETAS/Nº HAB.)</t>
  </si>
  <si>
    <t>P.6 INVERSION POR HAB. (OBLIGACIONES RECONOCIDAS NETAS CAP 6 Y 7/Nº HAB</t>
  </si>
  <si>
    <t>P.7 AUTONOMÍA FISCAL (DERECHOS RECONOCIDOS NETOS DE NATURALEZA TRIBUTARIA/TOTAL D.R.N.)</t>
  </si>
  <si>
    <t>P.8 ÍNDICE DE ENDEUDAMIENTO (PASIVO EXIGIBLE/Nº HAB.)</t>
  </si>
  <si>
    <t>* no repercute tasa por recogida a viviendas, la partida 303 es tasa por recogida de residuos comerciales</t>
  </si>
  <si>
    <t>INDICADOR SOBRE LA CALIDAD DE LA WEB</t>
  </si>
  <si>
    <t>C.1</t>
  </si>
  <si>
    <t>C.2</t>
  </si>
  <si>
    <t>C.3</t>
  </si>
  <si>
    <t>C.4</t>
  </si>
  <si>
    <t>https://www.laspalmasgc.es/es/areas-tematicas/limpieza-y-reciclaje/informacion-y-servicios-al-ciudadano/enlaces-de-interes/</t>
  </si>
  <si>
    <t>C.5</t>
  </si>
  <si>
    <t>https://www.laspalmasgc.es/es/areas-tematicas/limpieza-y-reciclaje/separacion-y-reciclaje/consejos-y-curiosidades/</t>
  </si>
  <si>
    <t>https://www.laspalmasgc.es/es/areas-tematicas/limpieza-y-reciclaje/separacion-y-reciclaje/la-regla-de-las-3-erres/</t>
  </si>
  <si>
    <t>INDICE DE WEB VISITADAS</t>
  </si>
  <si>
    <t>https://www.laspalmasgc.es/es/</t>
  </si>
  <si>
    <t>FECHA CONSULTA DICIEMBRE DE 2018</t>
  </si>
  <si>
    <t>VALORACIÓN</t>
  </si>
  <si>
    <t>SANTA CRUZ DE TENERIFE</t>
  </si>
  <si>
    <t>DAMASO ARTEAGA: CONCEJAL DE SERVICIOS PÚBLICOS</t>
  </si>
  <si>
    <t>https://www.santacruzlimpia.info/index.php/servicio/puntos-limpios</t>
  </si>
  <si>
    <t>plan de residuos de tenerife</t>
  </si>
  <si>
    <t>https://www.santacruzdetenerife.es/uploads/media/ORG_Bienestar_Comunitario_Servicios_Publicos.pdf</t>
  </si>
  <si>
    <t>ttps://sede.santacruzdetenerife.es/sede/index.php?id=1049&amp;tx_scconcursos_concursos[subvencionConcurso]=1792&amp;tx_scconcursos_concursos[action]=showConcurso&amp;tx_scconcursos_concursos[controller]=SubvencionConcurso&amp;cHash=928022978e3ce62d7ab0c4e44377eabb</t>
  </si>
  <si>
    <t>https://www.santacruzdetenerife.es/gobiernoabierto/transparencia/index.php?id=952</t>
  </si>
  <si>
    <t>https://www.santacruzdetenerife.es/gobiernoabierto/transparencia/index.php?id=943</t>
  </si>
  <si>
    <t>https://www.santacruzdetenerife.es/gobiernoabierto/transparencia/index.php?id=826</t>
  </si>
  <si>
    <t>https://www.santacruzdetenerife.es/gobierno-ciudad/entidades-municipales/</t>
  </si>
  <si>
    <t>https://www.santacruzlimpia.info/index.php/noticias/2018/624-santa-cruz-confirma-su-tendencia-al-alza-con-el-incremento-en-la-separacion-de-residuos</t>
  </si>
  <si>
    <t xml:space="preserve">INDICADORES DE ACTIVIDAD DE RECOGIDA AÑO </t>
  </si>
  <si>
    <t>http://www.tenerifemassostenible.es/gestion-de-residuos/estadisticas-de-residuos/</t>
  </si>
  <si>
    <t>2002-2017</t>
  </si>
  <si>
    <t>con link al plan de residuos de tenerife</t>
  </si>
  <si>
    <t>AR.4 Nº DE HABITANTES/POR TIPO DE CONTENEDOR DATOS DE 2018</t>
  </si>
  <si>
    <t>LA WEB MUNICIPAL PROPORCIONA UN LINK A ECOEMBES Y ECOVIDRIO A PARTIR DE LAS QUE OBTENEMOS DATOS DE RECOGIDA Y NÚMERO DE CONTENEDORES</t>
  </si>
  <si>
    <t>https://www.santacruzlimpia.info/index.php/enlaces</t>
  </si>
  <si>
    <t>AR. 4.6 CONTENEDORES DE ACEITE, ROPA Y PILAS  (89 DE ACEITE; 128 DE ROPA Y 58 DE RAEE)</t>
  </si>
  <si>
    <t>1 VEZ A LA SEMANA</t>
  </si>
  <si>
    <t>https://www.santacruzlimpia.info/index.php/component/search/?searchword=LAVADO%20DE%20CONTENEDOR&amp;searchphrase=all&amp;Itemid=686</t>
  </si>
  <si>
    <t>https://www.santacruzdetenerife.es/gobierno-ciudad/presupuestos-generales/</t>
  </si>
  <si>
    <t>P.2.1 INGRESO POR SERVICIO DE RECOGIDA (302) POR HAB.</t>
  </si>
  <si>
    <t>https://www.santacruzlimpia.info/</t>
  </si>
  <si>
    <t>http://www.tenerifemassostenible.es/</t>
  </si>
  <si>
    <t>https://www.santacruzdetenerife.es/gobiernoabierto/transparencia/index.php?id=960</t>
  </si>
  <si>
    <t>SAN CRISTOBAL DE LA LAGUNA</t>
  </si>
  <si>
    <t>CONCEJAL DE BIENESTAR SOCIAL Y MEDIO AMBIENTE: FLORA MARRERO RAMOS</t>
  </si>
  <si>
    <t>http://www.aytolalaguna.es/recogida_de_residuos_la_laguna.jsp</t>
  </si>
  <si>
    <t>http://www.aytolalaguna.es/ordenanzas_y_reglamentos_la_laguna.jsp</t>
  </si>
  <si>
    <t>http://www.aytolalaguna.es/anuncios_ayuntamiento_la_laguna.jsp</t>
  </si>
  <si>
    <t>http://www.aytolalaguna.es/node_2149.jsp</t>
  </si>
  <si>
    <t>http://www.aytolalaguna.es/Recursos_Humanos/ORGANIGRAMA_2018_noviembre.pdf</t>
  </si>
  <si>
    <t>http://www.aytolalaguna.es/node_1831.jsp</t>
  </si>
  <si>
    <t>http://www.aytolalaguna.es/node_1844.jsp</t>
  </si>
  <si>
    <t>http://www.aytolalaguna.es/node_1890.jsp</t>
  </si>
  <si>
    <t>http://www.aytolalaguna.es/node_1853.jsp</t>
  </si>
  <si>
    <t>http://www.aytolalaguna.es/node_2061.jsp</t>
  </si>
  <si>
    <t>http://www.aytolalaguna.es/node_1870.jsp</t>
  </si>
  <si>
    <t>http://www.aytolalaguna.es/contactar.jsp?PROID=2728&amp;CATID=130</t>
  </si>
  <si>
    <t>http://www.aytolalaguna.es/node_1909.jsp</t>
  </si>
  <si>
    <t xml:space="preserve">INDICADORES DE ACTIVIDAD DE RECOGIDA </t>
  </si>
  <si>
    <t>AR. 4.6 CONTENEDORES DE ACEITE, ROPA Y PILAS  : 42 DE ACEITE</t>
  </si>
  <si>
    <t>http://www.aytolalaguna.es/node_1993.jsp</t>
  </si>
  <si>
    <t>http://www.aytolalaguna.es/</t>
  </si>
  <si>
    <t>FECHA CONSULTA JUNIO DE 2019</t>
  </si>
  <si>
    <t>TELDE</t>
  </si>
  <si>
    <t>AGUSTIN ARENCIABIA MARTIN CONCEJAL DE MEDIO AMBIENTE Y SERVICIOS GENERALES</t>
  </si>
  <si>
    <t>http://transparencia.telde.es/wp-content/uploads/2017/09/ordenanzaresiduos.pdf</t>
  </si>
  <si>
    <t>http://transparencia.telde.es/actas/juntas-de-gobierno/</t>
  </si>
  <si>
    <t>http://transparencia.telde.es/transparencia-municipal/organigrama-del-ayuntamiento/</t>
  </si>
  <si>
    <t>http://perfil.telde.es/perfil/organismo/eleccion/1;jsessionid=1266248ABCFFE897CB06B5C1C0AC3DD2</t>
  </si>
  <si>
    <t>http://transparencia.telde.es/contrataciones-de-servicios/convenios/</t>
  </si>
  <si>
    <t>http://transparencia.telde.es/consistorio/agustin-jorge-arencibia-martin/</t>
  </si>
  <si>
    <t>http://transparencia.telde.es/transparencia-municipal/organismos-descentralizados-y-empresas-municipales/#fomentas</t>
  </si>
  <si>
    <t>http://transparencia.telde.es/transparencia-economica/cuentas-anuales-del-ayuntamiento/#2017</t>
  </si>
  <si>
    <t>http://www.telde.es/opencms/opencms/areas/playas-y-medioambiente/medioambiente/enlaces-de-interes/</t>
  </si>
  <si>
    <t>http://www.telde.es/opencms/opencms/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</si>
</sst>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\ _€_-;\-* #,##0.00\ _€_-;_-* &quot;-&quot;??\ _€_-;_-@_-"/>
    <numFmt numFmtId="164" formatCode="_-* #,##0\ _€_-;\-* #,##0\ _€_-;_-* &quot;-&quot;??\ _€_-;_-@_-"/>
    <numFmt numFmtId="165" formatCode="0.0"/>
    <numFmt numFmtId="166" formatCode="0.00000"/>
    <numFmt numFmtId="167" formatCode="_-* #,##0.0\ _€_-;\-* #,##0.0\ _€_-;_-* &quot;-&quot;??\ _€_-;_-@_-"/>
    <numFmt numFmtId="168" formatCode="0.0%"/>
    <numFmt numFmtId="169" formatCode="0.000"/>
    <numFmt numFmtId="170" formatCode="#,##0\ &quot;€&quot;"/>
    <numFmt numFmtId="171" formatCode="0.0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6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2" borderId="4" xfId="0" applyFont="1" applyFill="1" applyBorder="1"/>
    <xf numFmtId="0" fontId="4" fillId="2" borderId="0" xfId="0" applyFont="1" applyFill="1" applyBorder="1"/>
    <xf numFmtId="0" fontId="0" fillId="0" borderId="5" xfId="0" applyBorder="1"/>
    <xf numFmtId="0" fontId="0" fillId="0" borderId="4" xfId="0" applyBorder="1"/>
    <xf numFmtId="0" fontId="0" fillId="0" borderId="0" xfId="0" applyBorder="1"/>
    <xf numFmtId="0" fontId="2" fillId="2" borderId="1" xfId="0" applyFont="1" applyFill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4" xfId="0" applyFont="1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6" xfId="0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2" borderId="2" xfId="0" applyFill="1" applyBorder="1"/>
    <xf numFmtId="0" fontId="5" fillId="0" borderId="0" xfId="0" applyFont="1" applyBorder="1"/>
    <xf numFmtId="0" fontId="2" fillId="0" borderId="0" xfId="0" applyFont="1" applyBorder="1"/>
    <xf numFmtId="14" fontId="0" fillId="0" borderId="3" xfId="0" applyNumberFormat="1" applyBorder="1"/>
    <xf numFmtId="0" fontId="4" fillId="0" borderId="4" xfId="0" applyFont="1" applyBorder="1"/>
    <xf numFmtId="0" fontId="6" fillId="0" borderId="4" xfId="0" applyFont="1" applyBorder="1"/>
    <xf numFmtId="164" fontId="0" fillId="0" borderId="0" xfId="1" applyNumberFormat="1" applyFont="1" applyBorder="1" applyAlignment="1">
      <alignment horizontal="center"/>
    </xf>
    <xf numFmtId="0" fontId="4" fillId="0" borderId="0" xfId="0" applyFont="1" applyBorder="1"/>
    <xf numFmtId="0" fontId="7" fillId="0" borderId="4" xfId="0" applyFont="1" applyBorder="1"/>
    <xf numFmtId="166" fontId="0" fillId="0" borderId="0" xfId="1" applyNumberFormat="1" applyFont="1" applyBorder="1"/>
    <xf numFmtId="164" fontId="0" fillId="0" borderId="0" xfId="1" applyNumberFormat="1" applyFont="1" applyBorder="1"/>
    <xf numFmtId="2" fontId="0" fillId="0" borderId="0" xfId="1" applyNumberFormat="1" applyFont="1" applyBorder="1"/>
    <xf numFmtId="43" fontId="0" fillId="0" borderId="0" xfId="1" applyFont="1" applyBorder="1"/>
    <xf numFmtId="0" fontId="4" fillId="0" borderId="6" xfId="0" applyFont="1" applyBorder="1"/>
    <xf numFmtId="0" fontId="0" fillId="0" borderId="7" xfId="0" applyBorder="1"/>
    <xf numFmtId="0" fontId="0" fillId="0" borderId="8" xfId="0" applyBorder="1"/>
    <xf numFmtId="168" fontId="0" fillId="0" borderId="0" xfId="2" applyNumberFormat="1" applyFont="1" applyBorder="1"/>
    <xf numFmtId="0" fontId="6" fillId="0" borderId="0" xfId="0" applyFont="1" applyBorder="1"/>
    <xf numFmtId="0" fontId="6" fillId="0" borderId="6" xfId="0" applyFont="1" applyBorder="1"/>
    <xf numFmtId="43" fontId="0" fillId="0" borderId="7" xfId="1" applyFont="1" applyBorder="1"/>
    <xf numFmtId="0" fontId="6" fillId="0" borderId="0" xfId="0" applyFont="1"/>
    <xf numFmtId="0" fontId="2" fillId="0" borderId="4" xfId="0" applyFont="1" applyBorder="1"/>
    <xf numFmtId="2" fontId="2" fillId="0" borderId="0" xfId="0" applyNumberFormat="1" applyFont="1" applyBorder="1"/>
    <xf numFmtId="2" fontId="0" fillId="0" borderId="0" xfId="0" applyNumberFormat="1" applyBorder="1"/>
    <xf numFmtId="1" fontId="0" fillId="0" borderId="0" xfId="0" applyNumberFormat="1" applyBorder="1"/>
    <xf numFmtId="0" fontId="2" fillId="2" borderId="0" xfId="0" applyFont="1" applyFill="1"/>
    <xf numFmtId="0" fontId="3" fillId="0" borderId="0" xfId="3"/>
    <xf numFmtId="0" fontId="0" fillId="3" borderId="0" xfId="0" applyFill="1" applyBorder="1"/>
    <xf numFmtId="0" fontId="2" fillId="3" borderId="0" xfId="0" applyFont="1" applyFill="1" applyBorder="1"/>
    <xf numFmtId="43" fontId="2" fillId="0" borderId="0" xfId="1" applyNumberFormat="1" applyFont="1" applyBorder="1" applyAlignment="1">
      <alignment horizontal="center"/>
    </xf>
    <xf numFmtId="164" fontId="8" fillId="0" borderId="0" xfId="1" applyNumberFormat="1" applyFont="1" applyBorder="1"/>
    <xf numFmtId="0" fontId="0" fillId="3" borderId="2" xfId="0" applyFill="1" applyBorder="1"/>
    <xf numFmtId="0" fontId="0" fillId="0" borderId="2" xfId="0" applyBorder="1" applyAlignment="1">
      <alignment horizontal="center"/>
    </xf>
    <xf numFmtId="164" fontId="0" fillId="0" borderId="5" xfId="1" applyNumberFormat="1" applyFont="1" applyBorder="1"/>
    <xf numFmtId="164" fontId="2" fillId="0" borderId="5" xfId="0" applyNumberFormat="1" applyFont="1" applyBorder="1"/>
    <xf numFmtId="164" fontId="2" fillId="0" borderId="5" xfId="1" applyNumberFormat="1" applyFont="1" applyBorder="1"/>
    <xf numFmtId="2" fontId="0" fillId="0" borderId="0" xfId="1" applyNumberFormat="1" applyFont="1" applyBorder="1" applyAlignment="1">
      <alignment horizontal="center"/>
    </xf>
    <xf numFmtId="0" fontId="2" fillId="0" borderId="2" xfId="0" applyFont="1" applyBorder="1"/>
    <xf numFmtId="0" fontId="0" fillId="0" borderId="12" xfId="0" applyBorder="1"/>
    <xf numFmtId="164" fontId="2" fillId="0" borderId="13" xfId="1" applyNumberFormat="1" applyFont="1" applyBorder="1"/>
    <xf numFmtId="164" fontId="2" fillId="0" borderId="14" xfId="1" applyNumberFormat="1" applyFont="1" applyBorder="1"/>
    <xf numFmtId="164" fontId="2" fillId="0" borderId="12" xfId="1" applyNumberFormat="1" applyFont="1" applyBorder="1"/>
    <xf numFmtId="0" fontId="0" fillId="0" borderId="14" xfId="0" applyBorder="1"/>
    <xf numFmtId="0" fontId="0" fillId="0" borderId="15" xfId="0" applyBorder="1"/>
    <xf numFmtId="2" fontId="2" fillId="0" borderId="10" xfId="0" applyNumberFormat="1" applyFont="1" applyBorder="1"/>
    <xf numFmtId="0" fontId="0" fillId="0" borderId="10" xfId="0" applyBorder="1"/>
    <xf numFmtId="0" fontId="0" fillId="0" borderId="16" xfId="0" applyBorder="1"/>
    <xf numFmtId="0" fontId="2" fillId="0" borderId="11" xfId="0" applyFont="1" applyBorder="1"/>
    <xf numFmtId="2" fontId="0" fillId="0" borderId="10" xfId="0" applyNumberFormat="1" applyBorder="1"/>
    <xf numFmtId="14" fontId="2" fillId="0" borderId="15" xfId="0" applyNumberFormat="1" applyFont="1" applyBorder="1"/>
    <xf numFmtId="0" fontId="7" fillId="0" borderId="6" xfId="0" applyFont="1" applyBorder="1"/>
    <xf numFmtId="0" fontId="2" fillId="0" borderId="3" xfId="0" applyFont="1" applyBorder="1"/>
    <xf numFmtId="164" fontId="2" fillId="0" borderId="11" xfId="1" applyNumberFormat="1" applyFont="1" applyBorder="1"/>
    <xf numFmtId="0" fontId="2" fillId="0" borderId="1" xfId="0" applyFont="1" applyBorder="1"/>
    <xf numFmtId="170" fontId="0" fillId="0" borderId="5" xfId="0" applyNumberFormat="1" applyBorder="1"/>
    <xf numFmtId="164" fontId="2" fillId="0" borderId="10" xfId="1" applyNumberFormat="1" applyFont="1" applyBorder="1"/>
    <xf numFmtId="164" fontId="0" fillId="0" borderId="10" xfId="1" applyNumberFormat="1" applyFont="1" applyBorder="1"/>
    <xf numFmtId="164" fontId="0" fillId="0" borderId="16" xfId="1" applyNumberFormat="1" applyFont="1" applyBorder="1" applyAlignment="1">
      <alignment horizontal="right"/>
    </xf>
    <xf numFmtId="1" fontId="0" fillId="0" borderId="10" xfId="0" applyNumberFormat="1" applyBorder="1"/>
    <xf numFmtId="1" fontId="0" fillId="0" borderId="16" xfId="0" applyNumberFormat="1" applyBorder="1"/>
    <xf numFmtId="2" fontId="0" fillId="0" borderId="10" xfId="0" applyNumberFormat="1" applyFont="1" applyBorder="1"/>
    <xf numFmtId="2" fontId="0" fillId="0" borderId="16" xfId="0" applyNumberFormat="1" applyBorder="1"/>
    <xf numFmtId="0" fontId="0" fillId="0" borderId="10" xfId="0" applyFill="1" applyBorder="1"/>
    <xf numFmtId="0" fontId="0" fillId="0" borderId="16" xfId="0" applyFill="1" applyBorder="1"/>
    <xf numFmtId="0" fontId="2" fillId="0" borderId="14" xfId="0" applyFont="1" applyFill="1" applyBorder="1"/>
    <xf numFmtId="2" fontId="0" fillId="0" borderId="4" xfId="1" applyNumberFormat="1" applyFont="1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1" applyNumberFormat="1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164" fontId="4" fillId="0" borderId="0" xfId="1" applyNumberFormat="1" applyFont="1" applyBorder="1" applyAlignment="1"/>
    <xf numFmtId="14" fontId="2" fillId="0" borderId="2" xfId="0" applyNumberFormat="1" applyFont="1" applyBorder="1"/>
    <xf numFmtId="164" fontId="2" fillId="0" borderId="2" xfId="1" applyNumberFormat="1" applyFont="1" applyBorder="1"/>
    <xf numFmtId="165" fontId="0" fillId="0" borderId="5" xfId="0" applyNumberForma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9" fontId="0" fillId="0" borderId="5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6" xfId="0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67" fontId="2" fillId="0" borderId="4" xfId="1" applyNumberFormat="1" applyFont="1" applyBorder="1" applyAlignment="1">
      <alignment horizontal="center"/>
    </xf>
    <xf numFmtId="167" fontId="4" fillId="0" borderId="4" xfId="1" applyNumberFormat="1" applyFont="1" applyBorder="1" applyAlignment="1">
      <alignment horizontal="center"/>
    </xf>
    <xf numFmtId="167" fontId="0" fillId="0" borderId="4" xfId="1" applyNumberFormat="1" applyFont="1" applyBorder="1" applyAlignment="1">
      <alignment horizontal="center"/>
    </xf>
    <xf numFmtId="167" fontId="0" fillId="0" borderId="6" xfId="1" applyNumberFormat="1" applyFont="1" applyBorder="1" applyAlignment="1">
      <alignment horizontal="center"/>
    </xf>
    <xf numFmtId="167" fontId="1" fillId="0" borderId="4" xfId="1" applyNumberFormat="1" applyFont="1" applyBorder="1" applyAlignment="1">
      <alignment horizontal="center"/>
    </xf>
    <xf numFmtId="0" fontId="5" fillId="0" borderId="4" xfId="0" applyFont="1" applyFill="1" applyBorder="1"/>
    <xf numFmtId="0" fontId="9" fillId="0" borderId="7" xfId="0" applyFont="1" applyBorder="1"/>
    <xf numFmtId="2" fontId="0" fillId="0" borderId="0" xfId="1" applyNumberFormat="1" applyFont="1" applyBorder="1" applyAlignment="1">
      <alignment horizontal="center" vertical="top"/>
    </xf>
    <xf numFmtId="2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0" xfId="0" applyNumberFormat="1" applyBorder="1"/>
    <xf numFmtId="164" fontId="4" fillId="0" borderId="0" xfId="1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171" fontId="0" fillId="0" borderId="5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43" fontId="0" fillId="0" borderId="16" xfId="1" applyNumberFormat="1" applyFont="1" applyBorder="1" applyAlignment="1">
      <alignment horizontal="right"/>
    </xf>
    <xf numFmtId="43" fontId="2" fillId="0" borderId="0" xfId="1" applyFont="1" applyBorder="1" applyAlignment="1">
      <alignment horizontal="right"/>
    </xf>
    <xf numFmtId="167" fontId="0" fillId="0" borderId="0" xfId="1" applyNumberFormat="1" applyFont="1" applyBorder="1" applyAlignment="1">
      <alignment vertical="center" wrapText="1"/>
    </xf>
    <xf numFmtId="43" fontId="0" fillId="0" borderId="4" xfId="1" applyFont="1" applyBorder="1" applyAlignment="1">
      <alignment horizontal="center"/>
    </xf>
    <xf numFmtId="0" fontId="9" fillId="0" borderId="0" xfId="0" applyFont="1"/>
    <xf numFmtId="167" fontId="10" fillId="0" borderId="4" xfId="1" applyNumberFormat="1" applyFont="1" applyBorder="1" applyAlignment="1">
      <alignment horizontal="center"/>
    </xf>
    <xf numFmtId="43" fontId="10" fillId="0" borderId="4" xfId="1" applyNumberFormat="1" applyFont="1" applyBorder="1" applyAlignment="1">
      <alignment horizontal="center"/>
    </xf>
    <xf numFmtId="0" fontId="9" fillId="0" borderId="5" xfId="0" applyFont="1" applyBorder="1"/>
    <xf numFmtId="0" fontId="3" fillId="0" borderId="0" xfId="3" applyBorder="1"/>
    <xf numFmtId="0" fontId="3" fillId="0" borderId="4" xfId="3" applyBorder="1"/>
    <xf numFmtId="0" fontId="0" fillId="2" borderId="17" xfId="0" applyFill="1" applyBorder="1"/>
    <xf numFmtId="0" fontId="0" fillId="0" borderId="17" xfId="0" applyBorder="1"/>
    <xf numFmtId="0" fontId="2" fillId="0" borderId="17" xfId="0" applyFont="1" applyBorder="1" applyAlignment="1">
      <alignment horizontal="center"/>
    </xf>
    <xf numFmtId="9" fontId="0" fillId="0" borderId="10" xfId="0" applyNumberFormat="1" applyBorder="1"/>
    <xf numFmtId="9" fontId="0" fillId="0" borderId="10" xfId="2" applyFont="1" applyBorder="1"/>
    <xf numFmtId="43" fontId="0" fillId="0" borderId="16" xfId="1" applyFont="1" applyBorder="1"/>
    <xf numFmtId="164" fontId="0" fillId="0" borderId="16" xfId="1" applyNumberFormat="1" applyFont="1" applyBorder="1"/>
    <xf numFmtId="164" fontId="0" fillId="0" borderId="8" xfId="1" applyNumberFormat="1" applyFont="1" applyBorder="1"/>
    <xf numFmtId="43" fontId="0" fillId="0" borderId="16" xfId="1" applyFont="1" applyFill="1" applyBorder="1"/>
    <xf numFmtId="0" fontId="4" fillId="0" borderId="0" xfId="0" applyFont="1" applyFill="1" applyBorder="1"/>
    <xf numFmtId="0" fontId="0" fillId="2" borderId="18" xfId="0" applyFill="1" applyBorder="1"/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/>
    <xf numFmtId="0" fontId="2" fillId="0" borderId="22" xfId="0" applyFont="1" applyBorder="1" applyAlignment="1">
      <alignment horizontal="center"/>
    </xf>
    <xf numFmtId="0" fontId="0" fillId="0" borderId="23" xfId="0" applyBorder="1"/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9" fillId="0" borderId="0" xfId="0" applyFont="1" applyBorder="1"/>
    <xf numFmtId="0" fontId="7" fillId="0" borderId="1" xfId="0" applyFont="1" applyBorder="1"/>
    <xf numFmtId="164" fontId="0" fillId="0" borderId="2" xfId="1" applyNumberFormat="1" applyFont="1" applyBorder="1" applyAlignment="1">
      <alignment horizontal="center"/>
    </xf>
    <xf numFmtId="0" fontId="4" fillId="0" borderId="1" xfId="0" applyFont="1" applyBorder="1"/>
    <xf numFmtId="0" fontId="2" fillId="0" borderId="2" xfId="0" applyFont="1" applyBorder="1" applyAlignment="1">
      <alignment horizontal="center"/>
    </xf>
    <xf numFmtId="43" fontId="0" fillId="0" borderId="2" xfId="1" applyNumberFormat="1" applyFont="1" applyBorder="1" applyAlignment="1">
      <alignment horizontal="center"/>
    </xf>
    <xf numFmtId="166" fontId="0" fillId="0" borderId="2" xfId="1" applyNumberFormat="1" applyFont="1" applyBorder="1"/>
    <xf numFmtId="0" fontId="4" fillId="0" borderId="4" xfId="0" applyFont="1" applyFill="1" applyBorder="1"/>
    <xf numFmtId="0" fontId="0" fillId="0" borderId="26" xfId="0" applyBorder="1" applyAlignment="1">
      <alignment horizontal="right" vertical="center" wrapText="1"/>
    </xf>
    <xf numFmtId="10" fontId="0" fillId="0" borderId="26" xfId="2" applyNumberFormat="1" applyFont="1" applyBorder="1" applyAlignment="1">
      <alignment horizontal="right" vertical="center" wrapText="1"/>
    </xf>
    <xf numFmtId="43" fontId="0" fillId="0" borderId="8" xfId="1" applyFont="1" applyBorder="1"/>
    <xf numFmtId="169" fontId="0" fillId="0" borderId="16" xfId="0" applyNumberFormat="1" applyFill="1" applyBorder="1"/>
    <xf numFmtId="43" fontId="0" fillId="0" borderId="16" xfId="1" applyNumberFormat="1" applyFont="1" applyFill="1" applyBorder="1"/>
    <xf numFmtId="9" fontId="0" fillId="0" borderId="5" xfId="0" applyNumberFormat="1" applyBorder="1"/>
    <xf numFmtId="43" fontId="0" fillId="0" borderId="5" xfId="1" applyFont="1" applyBorder="1"/>
    <xf numFmtId="43" fontId="0" fillId="0" borderId="10" xfId="0" applyNumberFormat="1" applyBorder="1"/>
    <xf numFmtId="0" fontId="0" fillId="0" borderId="6" xfId="0" applyBorder="1"/>
    <xf numFmtId="10" fontId="0" fillId="0" borderId="8" xfId="0" applyNumberFormat="1" applyBorder="1"/>
    <xf numFmtId="0" fontId="2" fillId="0" borderId="6" xfId="0" applyFont="1" applyBorder="1"/>
    <xf numFmtId="10" fontId="2" fillId="0" borderId="8" xfId="0" applyNumberFormat="1" applyFont="1" applyBorder="1"/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8</xdr:row>
      <xdr:rowOff>104775</xdr:rowOff>
    </xdr:from>
    <xdr:to>
      <xdr:col>5</xdr:col>
      <xdr:colOff>752475</xdr:colOff>
      <xdr:row>8</xdr:row>
      <xdr:rowOff>114300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2E8C0543-5E69-4CF1-9EC7-AE71EFAA8288}"/>
            </a:ext>
          </a:extLst>
        </xdr:cNvPr>
        <xdr:cNvCxnSpPr/>
      </xdr:nvCxnSpPr>
      <xdr:spPr>
        <a:xfrm flipV="1">
          <a:off x="10953750" y="1647825"/>
          <a:ext cx="34290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aspalmasgc.es/es/" TargetMode="External"/><Relationship Id="rId13" Type="http://schemas.openxmlformats.org/officeDocument/2006/relationships/hyperlink" Target="http://www.laspalmasgc.es/es/transparencia/transparencia-economico-financiera/informacion-contable-y-presupuestaria/autonomia-fiscal-derechos-reconocidos-netos-de-ingresos-%20%20%20%20%20%20%20%20%20%20%20%20%20%20%20%20tributarios-derechos-reconocidos-netos-totales/index.html" TargetMode="External"/><Relationship Id="rId3" Type="http://schemas.openxmlformats.org/officeDocument/2006/relationships/hyperlink" Target="http://www.laspalmasgc.es/es/transparencia/transparencia-en-las-contrataciones-de-servicios/procedimientos-de-contratacion-de-servicios/se-publican-todos-los-contratos-formalizados-con-indicacion-del-objeto-el-importe-de-licitacion-y-de-adjudicacion-el-procedimiento-utilizado-los-instrumentos-a-traves-de-los-que-en-su-caso-se-haya-publicitado-el-numero-de-licitadores-participantes-en-el-procedimiento-y-la-identidad-de-los-adjudicatarios/" TargetMode="External"/><Relationship Id="rId7" Type="http://schemas.openxmlformats.org/officeDocument/2006/relationships/hyperlink" Target="https://www.laspalmasgc.es/export/sites/laspalmasgc/.galleries/documentos-limpieza-y-reciclaje/Memoria-2016-DEFINITIVA-CA-23-06-17-.pdf" TargetMode="External"/><Relationship Id="rId12" Type="http://schemas.openxmlformats.org/officeDocument/2006/relationships/hyperlink" Target="https://www.laspalmasgc.es/es/areas-tematicas/limpieza-y-reciclaje/informacion-y-servicios-al-ciudadano/enlaces-de-interes/" TargetMode="External"/><Relationship Id="rId2" Type="http://schemas.openxmlformats.org/officeDocument/2006/relationships/hyperlink" Target="https://www.laspalmasgc.es/es/ayuntamiento/organizacion-municipal/" TargetMode="External"/><Relationship Id="rId1" Type="http://schemas.openxmlformats.org/officeDocument/2006/relationships/hyperlink" Target="https://www.laspalmasgc.es/export/sites/laspalmasgc/.galleries/documentos-limpieza-y-reciclaje/Memoria-2016-DEFINITIVA-CA-23-06-17-.pdf" TargetMode="External"/><Relationship Id="rId6" Type="http://schemas.openxmlformats.org/officeDocument/2006/relationships/hyperlink" Target="http://www.laspalmasgc.es/es/transparencia/informacion-sobre-la-corporacion-municipal/informacion-sobre-la-organizacion-y-el-patrimonio-del-ayuntamiento/esta-aprobada-o-y-se-publica-la-agenda-local-21-y-el-plan-estrategico-o-mapa-estrategico-municipal/" TargetMode="External"/><Relationship Id="rId11" Type="http://schemas.openxmlformats.org/officeDocument/2006/relationships/hyperlink" Target="https://www.laspalmasgc.es/es/areas-tematicas/limpieza-y-reciclaje/separacion-y-reciclaje/la-regla-de-las-3-erres/" TargetMode="External"/><Relationship Id="rId5" Type="http://schemas.openxmlformats.org/officeDocument/2006/relationships/hyperlink" Target="http://www.laspalmasgc.es/es/ayuntamiento/organismos-y-empresas/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s://www.laspalmasgc.es/es/areas-tematicas/limpieza-y-reciclaje/separacion-y-reciclaje/consejos-y-curiosidades/" TargetMode="External"/><Relationship Id="rId4" Type="http://schemas.openxmlformats.org/officeDocument/2006/relationships/hyperlink" Target="http://www.laspalmasgc.es/es/transparencia/informacion-sobre-la-corporacion-municipal/informacion-sobre-los-cargos-electos-y-el-personal-del-ayuntamiento/informacion-sobre-los-cargos-electos-y-el-personal-del-ayuntamiento-/" TargetMode="External"/><Relationship Id="rId9" Type="http://schemas.openxmlformats.org/officeDocument/2006/relationships/hyperlink" Target="https://www.laspalmasgc.es/es/areas-tematicas/limpieza-y-reciclaje/separacion-y-reciclaje/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nerifemassostenible.es/gestion-de-residuos/estadisticas-de-residuos/" TargetMode="External"/><Relationship Id="rId13" Type="http://schemas.openxmlformats.org/officeDocument/2006/relationships/hyperlink" Target="https://www.santacruzlimpia.info/index.php/servicio/puntos-limpios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https://www.santacruzdetenerife.es/gobiernoabierto/transparencia/index.php?id=952" TargetMode="External"/><Relationship Id="rId7" Type="http://schemas.openxmlformats.org/officeDocument/2006/relationships/hyperlink" Target="https://www.santacruzlimpia.info/index.php/noticias/2018/624-santa-cruz-confirma-su-tendencia-al-alza-con-el-incremento-en-la-separacion-de-residuos" TargetMode="External"/><Relationship Id="rId12" Type="http://schemas.openxmlformats.org/officeDocument/2006/relationships/hyperlink" Target="https://www.santacruzdetenerife.es/gobierno-ciudad/presupuestos-generales/" TargetMode="External"/><Relationship Id="rId17" Type="http://schemas.openxmlformats.org/officeDocument/2006/relationships/hyperlink" Target="https://www.santacruzlimpia.info/index.php/enlaces" TargetMode="External"/><Relationship Id="rId2" Type="http://schemas.openxmlformats.org/officeDocument/2006/relationships/hyperlink" Target="https://www.santacruzdetenerife.es/uploads/media/ORG_Bienestar_Comunitario_Servicios_Publicos.pdf" TargetMode="External"/><Relationship Id="rId16" Type="http://schemas.openxmlformats.org/officeDocument/2006/relationships/hyperlink" Target="https://www.santacruzlimpia.info/index.php/enlaces" TargetMode="External"/><Relationship Id="rId1" Type="http://schemas.openxmlformats.org/officeDocument/2006/relationships/hyperlink" Target="https://www.santacruzlimpia.info/index.php/servicio/puntos-limpios" TargetMode="External"/><Relationship Id="rId6" Type="http://schemas.openxmlformats.org/officeDocument/2006/relationships/hyperlink" Target="https://www.santacruzdetenerife.es/gobierno-ciudad/entidades-municipales/" TargetMode="External"/><Relationship Id="rId11" Type="http://schemas.openxmlformats.org/officeDocument/2006/relationships/hyperlink" Target="https://www.santacruzlimpia.info/index.php/component/search/?searchword=LAVADO%20DE%20CONTENEDOR&amp;searchphrase=all&amp;Itemid=686" TargetMode="External"/><Relationship Id="rId5" Type="http://schemas.openxmlformats.org/officeDocument/2006/relationships/hyperlink" Target="https://www.santacruzdetenerife.es/gobiernoabierto/transparencia/index.php?id=826" TargetMode="External"/><Relationship Id="rId15" Type="http://schemas.openxmlformats.org/officeDocument/2006/relationships/hyperlink" Target="https://www.santacruzlimpia.info/" TargetMode="External"/><Relationship Id="rId10" Type="http://schemas.openxmlformats.org/officeDocument/2006/relationships/hyperlink" Target="https://www.santacruzlimpia.info/index.php/enlaces" TargetMode="External"/><Relationship Id="rId4" Type="http://schemas.openxmlformats.org/officeDocument/2006/relationships/hyperlink" Target="https://www.santacruzdetenerife.es/gobiernoabierto/transparencia/index.php?id=943" TargetMode="External"/><Relationship Id="rId9" Type="http://schemas.openxmlformats.org/officeDocument/2006/relationships/hyperlink" Target="https://www.santacruzlimpia.info/index.php/servicio/puntos-limpios" TargetMode="External"/><Relationship Id="rId14" Type="http://schemas.openxmlformats.org/officeDocument/2006/relationships/hyperlink" Target="https://www.santacruzdetenerife.es/gobiernoabierto/transparencia/index.php?id=960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ytolalaguna.es/node_1890.jsp" TargetMode="External"/><Relationship Id="rId3" Type="http://schemas.openxmlformats.org/officeDocument/2006/relationships/hyperlink" Target="http://www.aytolalaguna.es/node_2149.jsp" TargetMode="External"/><Relationship Id="rId7" Type="http://schemas.openxmlformats.org/officeDocument/2006/relationships/hyperlink" Target="http://www.aytolalaguna.es/node_1831.jsp" TargetMode="External"/><Relationship Id="rId2" Type="http://schemas.openxmlformats.org/officeDocument/2006/relationships/hyperlink" Target="http://www.aytolalaguna.es/recogida_de_residuos_la_laguna.jsp" TargetMode="External"/><Relationship Id="rId1" Type="http://schemas.openxmlformats.org/officeDocument/2006/relationships/hyperlink" Target="http://www.aytolalaguna.es/node_1993.jsp" TargetMode="External"/><Relationship Id="rId6" Type="http://schemas.openxmlformats.org/officeDocument/2006/relationships/hyperlink" Target="http://www.aytolalaguna.es/node_1844.jsp" TargetMode="External"/><Relationship Id="rId5" Type="http://schemas.openxmlformats.org/officeDocument/2006/relationships/hyperlink" Target="http://www.aytolalaguna.es/node_1870.jsp" TargetMode="External"/><Relationship Id="rId4" Type="http://schemas.openxmlformats.org/officeDocument/2006/relationships/hyperlink" Target="http://www.aytolalaguna.es/node_2061.jsp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elde.es/transparencia-economica/cuentas-anuales-del-ayuntamiento/" TargetMode="External"/><Relationship Id="rId1" Type="http://schemas.openxmlformats.org/officeDocument/2006/relationships/hyperlink" Target="http://transparencia.telde.es/contrataciones-de-servicios/conveni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25"/>
  <sheetViews>
    <sheetView topLeftCell="A100" zoomScaleNormal="100" workbookViewId="0">
      <selection activeCell="B125" sqref="B125"/>
    </sheetView>
  </sheetViews>
  <sheetFormatPr defaultColWidth="11.42578125" defaultRowHeight="15"/>
  <cols>
    <col min="1" max="1" width="90" customWidth="1"/>
    <col min="4" max="4" width="18.140625" customWidth="1"/>
    <col min="5" max="5" width="27.140625" customWidth="1"/>
    <col min="6" max="6" width="13.85546875" bestFit="1" customWidth="1"/>
    <col min="7" max="7" width="12.5703125" customWidth="1"/>
    <col min="8" max="8" width="14.28515625" bestFit="1" customWidth="1"/>
    <col min="9" max="9" width="16.28515625" customWidth="1"/>
  </cols>
  <sheetData>
    <row r="2" spans="1:7" ht="15.75" thickBot="1"/>
    <row r="3" spans="1:7">
      <c r="A3" s="2"/>
      <c r="B3" s="3"/>
      <c r="C3" s="4"/>
    </row>
    <row r="4" spans="1:7">
      <c r="A4" s="5" t="s">
        <v>0</v>
      </c>
      <c r="B4" s="6" t="s">
        <v>1</v>
      </c>
      <c r="C4" s="7"/>
      <c r="D4" s="122" t="s">
        <v>2</v>
      </c>
    </row>
    <row r="5" spans="1:7" ht="15.75" thickBot="1">
      <c r="A5" s="8"/>
      <c r="B5" s="9"/>
      <c r="C5" s="7"/>
    </row>
    <row r="6" spans="1:7">
      <c r="A6" s="10" t="s">
        <v>3</v>
      </c>
      <c r="B6" s="3"/>
      <c r="C6" s="4"/>
    </row>
    <row r="7" spans="1:7">
      <c r="A7" s="8"/>
      <c r="B7" s="11" t="s">
        <v>4</v>
      </c>
      <c r="C7" s="12" t="s">
        <v>5</v>
      </c>
    </row>
    <row r="8" spans="1:7">
      <c r="A8" s="13" t="s">
        <v>6</v>
      </c>
      <c r="B8" s="14"/>
      <c r="C8" s="15" t="s">
        <v>7</v>
      </c>
    </row>
    <row r="9" spans="1:7">
      <c r="A9" s="13" t="s">
        <v>8</v>
      </c>
      <c r="B9" s="14" t="s">
        <v>7</v>
      </c>
      <c r="C9" s="15"/>
      <c r="D9" t="s">
        <v>9</v>
      </c>
      <c r="G9" s="46" t="s">
        <v>10</v>
      </c>
    </row>
    <row r="10" spans="1:7">
      <c r="A10" s="13" t="s">
        <v>11</v>
      </c>
      <c r="B10" s="14"/>
      <c r="C10" s="15" t="s">
        <v>7</v>
      </c>
    </row>
    <row r="11" spans="1:7">
      <c r="A11" s="13" t="s">
        <v>12</v>
      </c>
      <c r="B11" s="14"/>
      <c r="C11" s="15" t="s">
        <v>7</v>
      </c>
    </row>
    <row r="12" spans="1:7">
      <c r="A12" s="13" t="s">
        <v>13</v>
      </c>
      <c r="B12" s="14"/>
      <c r="C12" s="15" t="s">
        <v>7</v>
      </c>
    </row>
    <row r="13" spans="1:7" ht="15.75" thickBot="1">
      <c r="A13" s="16"/>
      <c r="B13" s="17"/>
      <c r="C13" s="18"/>
    </row>
    <row r="14" spans="1:7" ht="15.75" thickBot="1">
      <c r="A14" s="19"/>
      <c r="B14" s="9"/>
      <c r="C14" s="9"/>
      <c r="D14" s="9"/>
    </row>
    <row r="15" spans="1:7">
      <c r="A15" s="10" t="s">
        <v>14</v>
      </c>
      <c r="B15" s="20"/>
      <c r="C15" s="4"/>
    </row>
    <row r="16" spans="1:7">
      <c r="A16" s="8"/>
      <c r="B16" s="11" t="s">
        <v>4</v>
      </c>
      <c r="C16" s="12" t="s">
        <v>5</v>
      </c>
    </row>
    <row r="17" spans="1:8">
      <c r="A17" s="13" t="s">
        <v>6</v>
      </c>
      <c r="B17" s="14"/>
      <c r="C17" s="15" t="s">
        <v>7</v>
      </c>
      <c r="D17" s="1"/>
    </row>
    <row r="18" spans="1:8">
      <c r="A18" s="13" t="s">
        <v>8</v>
      </c>
      <c r="B18" s="14" t="s">
        <v>7</v>
      </c>
      <c r="C18" s="15"/>
      <c r="D18" s="46"/>
    </row>
    <row r="19" spans="1:8">
      <c r="A19" s="13" t="s">
        <v>11</v>
      </c>
      <c r="B19" s="14" t="s">
        <v>7</v>
      </c>
      <c r="C19" s="15"/>
      <c r="D19" s="46" t="s">
        <v>15</v>
      </c>
    </row>
    <row r="20" spans="1:8" ht="15.75" thickBot="1">
      <c r="A20" s="16" t="s">
        <v>12</v>
      </c>
      <c r="B20" s="17"/>
      <c r="C20" s="18" t="s">
        <v>7</v>
      </c>
      <c r="D20" s="1"/>
      <c r="E20" s="1"/>
      <c r="F20" s="1"/>
      <c r="G20" s="1"/>
    </row>
    <row r="21" spans="1:8">
      <c r="A21" s="8"/>
      <c r="B21" s="9"/>
      <c r="C21" s="9"/>
    </row>
    <row r="22" spans="1:8" ht="15.75" thickBot="1">
      <c r="A22" s="8"/>
      <c r="B22" s="9"/>
      <c r="C22" s="9"/>
    </row>
    <row r="23" spans="1:8">
      <c r="A23" s="10" t="s">
        <v>16</v>
      </c>
      <c r="B23" s="20"/>
      <c r="C23" s="4"/>
    </row>
    <row r="24" spans="1:8">
      <c r="A24" s="8"/>
      <c r="B24" s="11" t="s">
        <v>4</v>
      </c>
      <c r="C24" s="12" t="s">
        <v>5</v>
      </c>
    </row>
    <row r="25" spans="1:8">
      <c r="A25" s="13" t="s">
        <v>6</v>
      </c>
      <c r="B25" s="14" t="s">
        <v>7</v>
      </c>
      <c r="C25" s="15"/>
      <c r="D25" s="46" t="s">
        <v>17</v>
      </c>
    </row>
    <row r="26" spans="1:8">
      <c r="A26" s="13" t="s">
        <v>8</v>
      </c>
      <c r="B26" s="14" t="s">
        <v>7</v>
      </c>
      <c r="C26" s="15"/>
      <c r="D26" s="46" t="s">
        <v>18</v>
      </c>
    </row>
    <row r="27" spans="1:8">
      <c r="A27" s="13" t="s">
        <v>11</v>
      </c>
      <c r="B27" s="14" t="s">
        <v>7</v>
      </c>
      <c r="C27" s="15"/>
    </row>
    <row r="28" spans="1:8">
      <c r="A28" s="13" t="s">
        <v>12</v>
      </c>
      <c r="B28" s="14" t="s">
        <v>7</v>
      </c>
      <c r="C28" s="15"/>
    </row>
    <row r="29" spans="1:8">
      <c r="A29" s="13" t="s">
        <v>13</v>
      </c>
      <c r="B29" s="14"/>
      <c r="C29" s="15" t="s">
        <v>7</v>
      </c>
    </row>
    <row r="30" spans="1:8">
      <c r="A30" s="13" t="s">
        <v>19</v>
      </c>
      <c r="B30" s="14" t="s">
        <v>7</v>
      </c>
      <c r="C30" s="15"/>
      <c r="D30" s="46" t="s">
        <v>20</v>
      </c>
      <c r="E30" s="9"/>
      <c r="F30" s="9"/>
      <c r="G30" s="21"/>
      <c r="H30" s="14"/>
    </row>
    <row r="31" spans="1:8">
      <c r="A31" s="13" t="s">
        <v>21</v>
      </c>
      <c r="B31" s="14" t="s">
        <v>7</v>
      </c>
      <c r="C31" s="15"/>
      <c r="E31" s="9"/>
      <c r="F31" s="9"/>
      <c r="G31" s="21"/>
      <c r="H31" s="14"/>
    </row>
    <row r="32" spans="1:8">
      <c r="A32" s="13" t="s">
        <v>22</v>
      </c>
      <c r="B32" s="14" t="s">
        <v>7</v>
      </c>
      <c r="C32" s="15"/>
    </row>
    <row r="33" spans="1:10">
      <c r="A33" s="13" t="s">
        <v>23</v>
      </c>
      <c r="B33" s="14" t="s">
        <v>7</v>
      </c>
      <c r="C33" s="15"/>
      <c r="D33" s="46" t="s">
        <v>24</v>
      </c>
    </row>
    <row r="34" spans="1:10" ht="15.75" thickBot="1">
      <c r="A34" s="16" t="s">
        <v>25</v>
      </c>
      <c r="B34" s="17" t="s">
        <v>7</v>
      </c>
      <c r="C34" s="18"/>
      <c r="D34" s="46" t="s">
        <v>26</v>
      </c>
      <c r="E34" s="1"/>
      <c r="F34" s="1"/>
    </row>
    <row r="35" spans="1:10">
      <c r="A35" s="108"/>
      <c r="B35" s="9"/>
      <c r="C35" s="9"/>
      <c r="H35" s="14"/>
    </row>
    <row r="36" spans="1:10" ht="15.75" thickBot="1">
      <c r="A36" s="48"/>
      <c r="B36" s="47"/>
      <c r="C36" s="22"/>
    </row>
    <row r="37" spans="1:10" ht="15.75" thickBot="1">
      <c r="A37" s="57"/>
      <c r="B37" s="51"/>
      <c r="C37" s="3"/>
      <c r="D37" s="3"/>
      <c r="E37" s="3"/>
      <c r="F37" s="3"/>
      <c r="G37" s="23"/>
    </row>
    <row r="38" spans="1:10" ht="15.75" thickBot="1">
      <c r="A38" s="10" t="s">
        <v>27</v>
      </c>
      <c r="B38" s="20"/>
      <c r="C38" s="57"/>
      <c r="D38" s="69">
        <v>42736</v>
      </c>
      <c r="E38" s="4"/>
      <c r="F38" s="92">
        <v>42370</v>
      </c>
      <c r="G38" s="102"/>
      <c r="H38" s="102" t="s">
        <v>28</v>
      </c>
      <c r="I38" s="98"/>
      <c r="J38" s="9"/>
    </row>
    <row r="39" spans="1:10" ht="15.75" thickBot="1">
      <c r="A39" s="10" t="s">
        <v>29</v>
      </c>
      <c r="B39" s="20"/>
      <c r="C39" s="3"/>
      <c r="D39" s="72">
        <v>377650</v>
      </c>
      <c r="E39" s="4"/>
      <c r="F39" s="93">
        <v>378998</v>
      </c>
      <c r="G39" s="88"/>
      <c r="H39" s="89">
        <v>379998</v>
      </c>
      <c r="I39" s="99"/>
      <c r="J39" s="9"/>
    </row>
    <row r="40" spans="1:10" ht="15.75" thickBot="1">
      <c r="A40" s="8"/>
      <c r="B40" s="11" t="s">
        <v>4</v>
      </c>
      <c r="C40" s="11" t="s">
        <v>5</v>
      </c>
      <c r="D40" s="86" t="s">
        <v>30</v>
      </c>
      <c r="E40" s="87" t="s">
        <v>31</v>
      </c>
      <c r="F40" s="86" t="s">
        <v>30</v>
      </c>
      <c r="G40" s="87" t="s">
        <v>31</v>
      </c>
      <c r="H40" s="86" t="s">
        <v>32</v>
      </c>
      <c r="I40" s="98" t="s">
        <v>33</v>
      </c>
      <c r="J40" s="14"/>
    </row>
    <row r="41" spans="1:10">
      <c r="A41" s="24" t="s">
        <v>34</v>
      </c>
      <c r="B41" s="14"/>
      <c r="C41" s="14"/>
      <c r="D41" s="103">
        <f>(D42+D53+D59)</f>
        <v>0</v>
      </c>
      <c r="E41" s="94">
        <f>(D41/D39)*1000</f>
        <v>0</v>
      </c>
      <c r="F41" s="103">
        <f>(F42+F53+F59)</f>
        <v>145915.14000000001</v>
      </c>
      <c r="G41" s="94">
        <f>(F41/F39)*1000</f>
        <v>385.00240106807956</v>
      </c>
      <c r="H41" s="103">
        <f>(H42+H53+H59)</f>
        <v>138739.35999999999</v>
      </c>
      <c r="I41" s="94">
        <f>(H41/H39)*1000</f>
        <v>365.10550055526602</v>
      </c>
      <c r="J41" s="42" t="s">
        <v>35</v>
      </c>
    </row>
    <row r="42" spans="1:10">
      <c r="A42" s="24" t="s">
        <v>36</v>
      </c>
      <c r="B42" s="14"/>
      <c r="C42" s="14"/>
      <c r="D42" s="104">
        <f>SUM(D44:D52)</f>
        <v>0</v>
      </c>
      <c r="E42" s="95">
        <f>(D42/D39)*1000</f>
        <v>0</v>
      </c>
      <c r="F42" s="104">
        <f>SUM(F44:F52)</f>
        <v>142401.67000000001</v>
      </c>
      <c r="G42" s="95">
        <f>(F42/F39)*1000</f>
        <v>375.73198275452648</v>
      </c>
      <c r="H42" s="104">
        <f>SUM(H44:H52)</f>
        <v>134914.35999999999</v>
      </c>
      <c r="I42" s="95">
        <f>(H42/H39)*1000</f>
        <v>355.03965810346364</v>
      </c>
      <c r="J42" s="9"/>
    </row>
    <row r="43" spans="1:10">
      <c r="A43" s="25" t="s">
        <v>37</v>
      </c>
      <c r="B43" s="14"/>
      <c r="C43" s="14"/>
      <c r="D43" s="105"/>
      <c r="E43" s="94">
        <f>(D43/D39)*1000</f>
        <v>0</v>
      </c>
      <c r="F43" s="105"/>
      <c r="G43" s="94">
        <f>(F43/F39)*1000</f>
        <v>0</v>
      </c>
      <c r="H43" s="105"/>
      <c r="I43" s="94">
        <f>(H43/H39)*1000</f>
        <v>0</v>
      </c>
      <c r="J43" s="9"/>
    </row>
    <row r="44" spans="1:10">
      <c r="A44" s="25" t="s">
        <v>38</v>
      </c>
      <c r="B44" s="14"/>
      <c r="C44" s="14"/>
      <c r="D44" s="105"/>
      <c r="E44" s="96">
        <f>(D44/D39)</f>
        <v>0</v>
      </c>
      <c r="F44" s="105"/>
      <c r="G44" s="96">
        <f>(F44/F39)</f>
        <v>0</v>
      </c>
      <c r="H44" s="105"/>
      <c r="I44" s="96">
        <f>(H44/H39)</f>
        <v>0</v>
      </c>
      <c r="J44" s="9"/>
    </row>
    <row r="45" spans="1:10">
      <c r="A45" s="25" t="s">
        <v>39</v>
      </c>
      <c r="B45" s="27"/>
      <c r="C45" s="14"/>
      <c r="D45" s="105"/>
      <c r="E45" s="97">
        <f>(D45/D39)</f>
        <v>0</v>
      </c>
      <c r="F45" s="105">
        <v>124240</v>
      </c>
      <c r="G45" s="96">
        <f>(F45/F39)*1000</f>
        <v>327.81175626256601</v>
      </c>
      <c r="H45" s="105">
        <v>118525</v>
      </c>
      <c r="I45" s="96">
        <f>(H45/H39)*1000</f>
        <v>311.9095363659809</v>
      </c>
      <c r="J45" s="9"/>
    </row>
    <row r="46" spans="1:10">
      <c r="A46" s="25" t="s">
        <v>40</v>
      </c>
      <c r="B46" s="14"/>
      <c r="C46" s="14"/>
      <c r="D46" s="105"/>
      <c r="E46" s="96">
        <f>(D46/D39)*1000</f>
        <v>0</v>
      </c>
      <c r="F46" s="123">
        <v>5554</v>
      </c>
      <c r="G46" s="96">
        <f>(F46/F39)*1000</f>
        <v>14.654430894094428</v>
      </c>
      <c r="H46" s="123">
        <v>5268</v>
      </c>
      <c r="I46" s="96">
        <f>(H46/H39)*1000</f>
        <v>13.863230859109784</v>
      </c>
      <c r="J46" s="9"/>
    </row>
    <row r="47" spans="1:10">
      <c r="A47" s="25" t="s">
        <v>41</v>
      </c>
      <c r="B47" s="14"/>
      <c r="C47" s="14"/>
      <c r="D47" s="105"/>
      <c r="E47" s="96">
        <f>(D47/D39)*1000</f>
        <v>0</v>
      </c>
      <c r="F47" s="123">
        <v>3236</v>
      </c>
      <c r="G47" s="96">
        <f>(F47/F39)*1000</f>
        <v>8.538303632209141</v>
      </c>
      <c r="H47" s="123">
        <v>3193</v>
      </c>
      <c r="I47" s="96">
        <f>(H47/H39)*1000</f>
        <v>8.4026758035568605</v>
      </c>
      <c r="J47" s="9"/>
    </row>
    <row r="48" spans="1:10">
      <c r="A48" s="25" t="s">
        <v>42</v>
      </c>
      <c r="B48" s="14"/>
      <c r="C48" s="14"/>
      <c r="D48" s="105"/>
      <c r="E48" s="96">
        <f>(D48/D39)*1000</f>
        <v>0</v>
      </c>
      <c r="F48" s="123">
        <v>4574</v>
      </c>
      <c r="G48" s="96">
        <f>(F48/F39)*1000</f>
        <v>12.068665270001425</v>
      </c>
      <c r="H48" s="123">
        <v>3699</v>
      </c>
      <c r="I48" s="96">
        <f>(H48/H39)*1000</f>
        <v>9.7342617592724174</v>
      </c>
      <c r="J48" s="9"/>
    </row>
    <row r="49" spans="1:10">
      <c r="A49" s="25" t="s">
        <v>43</v>
      </c>
      <c r="B49" s="14"/>
      <c r="C49" s="14"/>
      <c r="D49" s="105"/>
      <c r="E49" s="96">
        <f>(D49/D39)*1000</f>
        <v>0</v>
      </c>
      <c r="F49" s="124">
        <v>0.25</v>
      </c>
      <c r="G49" s="116">
        <f>(F49/F39)*1000</f>
        <v>6.5963408777882726E-4</v>
      </c>
      <c r="H49" s="124">
        <v>0.05</v>
      </c>
      <c r="I49" s="117">
        <f>(H49/H39)*1000</f>
        <v>1.3157963989284156E-4</v>
      </c>
      <c r="J49" s="9"/>
    </row>
    <row r="50" spans="1:10">
      <c r="A50" s="25" t="s">
        <v>44</v>
      </c>
      <c r="B50" s="14"/>
      <c r="C50" s="14"/>
      <c r="D50" s="105"/>
      <c r="E50" s="96">
        <f>(D50/D39)*1000</f>
        <v>0</v>
      </c>
      <c r="F50" s="105"/>
      <c r="G50" s="96">
        <f>(F50/F39)*1000</f>
        <v>0</v>
      </c>
      <c r="H50" s="105"/>
      <c r="I50" s="96">
        <f>(H50/H39)*1000</f>
        <v>0</v>
      </c>
      <c r="J50" s="9"/>
    </row>
    <row r="51" spans="1:10">
      <c r="A51" s="25" t="s">
        <v>45</v>
      </c>
      <c r="B51" s="14"/>
      <c r="C51" s="14"/>
      <c r="D51" s="105"/>
      <c r="E51" s="96">
        <f>(D51/D39)*1000</f>
        <v>0</v>
      </c>
      <c r="F51" s="123">
        <v>287.42</v>
      </c>
      <c r="G51" s="96">
        <f>(F51/F39)*1000</f>
        <v>0.75836811803756232</v>
      </c>
      <c r="H51" s="123">
        <v>161.31</v>
      </c>
      <c r="I51" s="96">
        <f>(H51/H39)*1000</f>
        <v>0.42450223422228539</v>
      </c>
      <c r="J51" s="9"/>
    </row>
    <row r="52" spans="1:10">
      <c r="A52" s="25" t="s">
        <v>46</v>
      </c>
      <c r="B52" s="14"/>
      <c r="C52" s="14"/>
      <c r="D52" s="105"/>
      <c r="E52" s="96">
        <f>(D52/D39)*1000</f>
        <v>0</v>
      </c>
      <c r="F52" s="123">
        <v>4510</v>
      </c>
      <c r="G52" s="96">
        <f>(F52/F39)*1000</f>
        <v>11.899798943530046</v>
      </c>
      <c r="H52" s="123">
        <v>4068</v>
      </c>
      <c r="I52" s="96">
        <f>(H52/H39)*1000</f>
        <v>10.705319501681588</v>
      </c>
      <c r="J52" s="9"/>
    </row>
    <row r="53" spans="1:10">
      <c r="A53" s="24" t="s">
        <v>47</v>
      </c>
      <c r="B53" s="14"/>
      <c r="C53" s="14"/>
      <c r="D53" s="104">
        <f>SUM(D54:D58)</f>
        <v>0</v>
      </c>
      <c r="E53" s="95">
        <f>(D53/D39)*1000</f>
        <v>0</v>
      </c>
      <c r="F53" s="104">
        <f>SUM(F54:F58)</f>
        <v>3497</v>
      </c>
      <c r="G53" s="95">
        <f>(F53/F39)*1000</f>
        <v>9.2269616198502362</v>
      </c>
      <c r="H53" s="104">
        <f>SUM(H54:H58)</f>
        <v>3810</v>
      </c>
      <c r="I53" s="95">
        <f>(H53/H39)*1000</f>
        <v>10.026368559834525</v>
      </c>
      <c r="J53" s="9"/>
    </row>
    <row r="54" spans="1:10">
      <c r="A54" s="25" t="s">
        <v>48</v>
      </c>
      <c r="B54" s="14"/>
      <c r="C54" s="14"/>
      <c r="D54" s="105"/>
      <c r="E54" s="100">
        <f>(D54/D39)*1000</f>
        <v>0</v>
      </c>
      <c r="F54" s="107"/>
      <c r="G54" s="100">
        <f>(F54/F39)*1000</f>
        <v>0</v>
      </c>
      <c r="H54" s="107"/>
      <c r="I54" s="100">
        <f>(H54/H39)*1000</f>
        <v>0</v>
      </c>
      <c r="J54" s="9"/>
    </row>
    <row r="55" spans="1:10">
      <c r="A55" s="25" t="s">
        <v>49</v>
      </c>
      <c r="B55" s="14"/>
      <c r="C55" s="14"/>
      <c r="D55" s="105"/>
      <c r="E55" s="100">
        <f>(D55/D39)*1000</f>
        <v>0</v>
      </c>
      <c r="F55" s="123">
        <v>2864</v>
      </c>
      <c r="G55" s="100">
        <f>(F55/F39)*1000</f>
        <v>7.5567681095942465</v>
      </c>
      <c r="H55" s="123">
        <v>2878</v>
      </c>
      <c r="I55" s="100">
        <f>(H55/H39)*1000</f>
        <v>7.5737240722319585</v>
      </c>
      <c r="J55" s="9"/>
    </row>
    <row r="56" spans="1:10">
      <c r="A56" s="25" t="s">
        <v>50</v>
      </c>
      <c r="B56" s="14"/>
      <c r="C56" s="14"/>
      <c r="D56" s="105"/>
      <c r="E56" s="100">
        <f>(D56/D39)*1000</f>
        <v>0</v>
      </c>
      <c r="F56" s="123">
        <v>518</v>
      </c>
      <c r="G56" s="100">
        <f>(F56/F39)*1000</f>
        <v>1.3667618298777302</v>
      </c>
      <c r="H56" s="123">
        <v>819</v>
      </c>
      <c r="I56" s="100">
        <f>(H56/H39)*1000</f>
        <v>2.1552745014447448</v>
      </c>
      <c r="J56" s="9"/>
    </row>
    <row r="57" spans="1:10">
      <c r="A57" s="25" t="s">
        <v>51</v>
      </c>
      <c r="B57" s="14"/>
      <c r="C57" s="14"/>
      <c r="D57" s="105"/>
      <c r="E57" s="100">
        <f>(D57/D39)*1000</f>
        <v>0</v>
      </c>
      <c r="F57" s="107"/>
      <c r="G57" s="100">
        <f>(F57/F39)*1000</f>
        <v>0</v>
      </c>
      <c r="H57" s="107"/>
      <c r="I57" s="100">
        <f>(H57/H39)*1000</f>
        <v>0</v>
      </c>
      <c r="J57" s="9"/>
    </row>
    <row r="58" spans="1:10">
      <c r="A58" s="25" t="s">
        <v>52</v>
      </c>
      <c r="B58" s="14"/>
      <c r="C58" s="14"/>
      <c r="D58" s="105"/>
      <c r="E58" s="100">
        <f>(D58/D39)*1000</f>
        <v>0</v>
      </c>
      <c r="F58" s="123">
        <v>115</v>
      </c>
      <c r="G58" s="100">
        <f>(F58/F39)*1000</f>
        <v>0.30343168037826057</v>
      </c>
      <c r="H58" s="123">
        <v>113</v>
      </c>
      <c r="I58" s="100">
        <f>(H58/H39)*1000</f>
        <v>0.2973699861578219</v>
      </c>
      <c r="J58" s="9"/>
    </row>
    <row r="59" spans="1:10">
      <c r="A59" s="24" t="s">
        <v>53</v>
      </c>
      <c r="B59" s="14"/>
      <c r="C59" s="14"/>
      <c r="D59" s="104">
        <f>SUM(D60:D62)</f>
        <v>0</v>
      </c>
      <c r="E59" s="95">
        <f>(D59/D39)*1000</f>
        <v>0</v>
      </c>
      <c r="F59" s="104">
        <f>SUM(F60:F62)</f>
        <v>16.47</v>
      </c>
      <c r="G59" s="95">
        <f>(F59/F39)*1000</f>
        <v>4.3456693702869142E-2</v>
      </c>
      <c r="H59" s="104">
        <f>SUM(H60:H62)</f>
        <v>15</v>
      </c>
      <c r="I59" s="95">
        <f>(H59/H39)*1000</f>
        <v>3.9473891967852462E-2</v>
      </c>
      <c r="J59" s="9"/>
    </row>
    <row r="60" spans="1:10">
      <c r="A60" s="28" t="s">
        <v>54</v>
      </c>
      <c r="B60" s="14"/>
      <c r="C60" s="14"/>
      <c r="D60" s="105"/>
      <c r="E60" s="100">
        <f>(D60/D39)*1000</f>
        <v>0</v>
      </c>
      <c r="F60" s="105"/>
      <c r="G60" s="100">
        <f>(F60/F39)*1000</f>
        <v>0</v>
      </c>
      <c r="H60" s="105"/>
      <c r="I60" s="100">
        <f>(H60/H39)*1000</f>
        <v>0</v>
      </c>
      <c r="J60" s="9"/>
    </row>
    <row r="61" spans="1:10">
      <c r="A61" s="28" t="s">
        <v>55</v>
      </c>
      <c r="B61" s="14"/>
      <c r="C61" s="14"/>
      <c r="D61" s="105"/>
      <c r="E61" s="100">
        <f>(D61/D39)*1000</f>
        <v>0</v>
      </c>
      <c r="F61" s="124">
        <v>16.47</v>
      </c>
      <c r="G61" s="100">
        <f>(F61/F39)*1000</f>
        <v>4.3456693702869142E-2</v>
      </c>
      <c r="H61" s="105">
        <v>15</v>
      </c>
      <c r="I61" s="100">
        <f>(H61/H39)*1000</f>
        <v>3.9473891967852462E-2</v>
      </c>
      <c r="J61" s="9"/>
    </row>
    <row r="62" spans="1:10" ht="15.75" thickBot="1">
      <c r="A62" s="70" t="s">
        <v>56</v>
      </c>
      <c r="B62" s="17"/>
      <c r="C62" s="17"/>
      <c r="D62" s="106"/>
      <c r="E62" s="101">
        <f>(D62/D39)*1000</f>
        <v>0</v>
      </c>
      <c r="F62" s="106"/>
      <c r="G62" s="101">
        <f>(F62/F39)*1000</f>
        <v>0</v>
      </c>
      <c r="H62" s="106"/>
      <c r="I62" s="101">
        <f>(H62/H39)*1000</f>
        <v>0</v>
      </c>
      <c r="J62" s="9"/>
    </row>
    <row r="63" spans="1:10">
      <c r="A63" s="147"/>
      <c r="B63" s="52"/>
      <c r="C63" s="52"/>
      <c r="D63" s="148"/>
      <c r="E63" s="3"/>
      <c r="F63" s="3"/>
      <c r="G63" s="4"/>
      <c r="H63" s="31"/>
      <c r="I63" s="9"/>
    </row>
    <row r="64" spans="1:10" ht="15.75" thickBot="1">
      <c r="A64" s="28"/>
      <c r="B64" s="14"/>
      <c r="C64" s="14"/>
      <c r="D64" s="26"/>
      <c r="E64" s="9"/>
      <c r="F64" s="9"/>
      <c r="G64" s="7"/>
      <c r="H64" s="9"/>
      <c r="I64" s="9"/>
    </row>
    <row r="65" spans="1:9">
      <c r="A65" s="149" t="s">
        <v>57</v>
      </c>
      <c r="B65" s="150" t="s">
        <v>4</v>
      </c>
      <c r="C65" s="150" t="s">
        <v>5</v>
      </c>
      <c r="D65" s="151"/>
      <c r="E65" s="3"/>
      <c r="F65" s="3"/>
      <c r="G65" s="4"/>
      <c r="H65" s="9"/>
      <c r="I65" s="9"/>
    </row>
    <row r="66" spans="1:9">
      <c r="A66" s="13"/>
      <c r="B66" s="14" t="s">
        <v>7</v>
      </c>
      <c r="C66" s="14"/>
      <c r="D66" s="49" t="s">
        <v>58</v>
      </c>
      <c r="E66" s="9" t="s">
        <v>59</v>
      </c>
      <c r="F66" s="9"/>
      <c r="G66" s="7"/>
      <c r="H66" s="9"/>
      <c r="I66" s="9"/>
    </row>
    <row r="67" spans="1:9">
      <c r="A67" s="24" t="s">
        <v>60</v>
      </c>
      <c r="B67" s="11" t="s">
        <v>4</v>
      </c>
      <c r="C67" s="11" t="s">
        <v>5</v>
      </c>
      <c r="D67" s="14"/>
      <c r="E67" s="9"/>
      <c r="F67" s="9"/>
      <c r="G67" s="7"/>
      <c r="H67" s="9"/>
      <c r="I67" s="9"/>
    </row>
    <row r="68" spans="1:9" ht="15.75" thickBot="1">
      <c r="A68" s="16"/>
      <c r="B68" s="17"/>
      <c r="C68" s="17" t="s">
        <v>7</v>
      </c>
      <c r="D68" s="34"/>
      <c r="E68" s="34"/>
      <c r="F68" s="34"/>
      <c r="G68" s="35"/>
      <c r="H68" s="9"/>
      <c r="I68" s="9"/>
    </row>
    <row r="69" spans="1:9">
      <c r="A69" s="13"/>
      <c r="B69" s="14"/>
      <c r="C69" s="14"/>
      <c r="D69" s="9"/>
      <c r="E69" s="9"/>
      <c r="F69" s="9"/>
      <c r="G69" s="7"/>
      <c r="H69" s="9"/>
      <c r="I69" s="9"/>
    </row>
    <row r="70" spans="1:9">
      <c r="A70" s="24" t="s">
        <v>61</v>
      </c>
      <c r="B70" s="14"/>
      <c r="C70" s="14"/>
      <c r="D70" s="29"/>
      <c r="E70" s="22" t="s">
        <v>62</v>
      </c>
      <c r="F70" s="22" t="s">
        <v>63</v>
      </c>
      <c r="G70" s="7"/>
      <c r="H70" s="9"/>
      <c r="I70" s="9"/>
    </row>
    <row r="71" spans="1:9">
      <c r="A71" s="13" t="s">
        <v>64</v>
      </c>
      <c r="B71" s="14"/>
      <c r="C71" s="14"/>
      <c r="D71" s="114">
        <f>SUM(D72:D77)</f>
        <v>8465</v>
      </c>
      <c r="E71" s="56">
        <f>(F71/D71)</f>
        <v>44.61311281748376</v>
      </c>
      <c r="F71" s="30">
        <v>377650</v>
      </c>
      <c r="G71" s="7"/>
      <c r="H71" s="126" t="s">
        <v>65</v>
      </c>
      <c r="I71" s="9"/>
    </row>
    <row r="72" spans="1:9">
      <c r="A72" s="13" t="s">
        <v>66</v>
      </c>
      <c r="B72" s="14"/>
      <c r="C72" s="14"/>
      <c r="D72" s="26"/>
      <c r="E72" s="56"/>
      <c r="F72" s="30"/>
      <c r="G72" s="7"/>
      <c r="H72" s="9"/>
      <c r="I72" s="9"/>
    </row>
    <row r="73" spans="1:9">
      <c r="A73" s="13" t="s">
        <v>67</v>
      </c>
      <c r="B73" s="14"/>
      <c r="C73" s="14"/>
      <c r="D73" s="26">
        <v>885</v>
      </c>
      <c r="E73" s="110">
        <f>(F71/D73)</f>
        <v>426.72316384180789</v>
      </c>
      <c r="F73" s="30"/>
      <c r="G73" s="7"/>
      <c r="H73" s="9"/>
      <c r="I73" s="9"/>
    </row>
    <row r="74" spans="1:9">
      <c r="A74" s="13" t="s">
        <v>68</v>
      </c>
      <c r="B74" s="14"/>
      <c r="C74" s="14"/>
      <c r="D74" s="26">
        <v>1103</v>
      </c>
      <c r="E74" s="56">
        <f>(F71/D74)</f>
        <v>342.38440616500452</v>
      </c>
      <c r="F74" s="30"/>
      <c r="G74" s="7"/>
      <c r="H74" s="9"/>
      <c r="I74" s="9"/>
    </row>
    <row r="75" spans="1:9">
      <c r="A75" s="13" t="s">
        <v>69</v>
      </c>
      <c r="B75" s="14"/>
      <c r="C75" s="14"/>
      <c r="D75" s="26">
        <v>1388</v>
      </c>
      <c r="E75" s="56">
        <f>(F71/D75)</f>
        <v>272.08213256484152</v>
      </c>
      <c r="F75" s="31"/>
      <c r="G75" s="7"/>
      <c r="H75" s="9"/>
      <c r="I75" s="9"/>
    </row>
    <row r="76" spans="1:9">
      <c r="A76" s="13" t="s">
        <v>70</v>
      </c>
      <c r="B76" s="14"/>
      <c r="C76" s="14"/>
      <c r="D76" s="26">
        <v>5089</v>
      </c>
      <c r="E76" s="56">
        <f>(F71/D76)</f>
        <v>74.209078404401652</v>
      </c>
      <c r="F76" s="29"/>
      <c r="G76" s="7"/>
      <c r="H76" s="9"/>
      <c r="I76" s="9"/>
    </row>
    <row r="77" spans="1:9">
      <c r="A77" s="13" t="s">
        <v>71</v>
      </c>
      <c r="B77" s="14"/>
      <c r="C77" s="14"/>
      <c r="D77" s="115"/>
      <c r="E77" s="111" t="e">
        <f>(F71/D77)</f>
        <v>#DIV/0!</v>
      </c>
      <c r="F77" s="9"/>
      <c r="G77" s="7"/>
      <c r="H77" s="9"/>
      <c r="I77" s="9"/>
    </row>
    <row r="78" spans="1:9">
      <c r="A78" s="137" t="s">
        <v>72</v>
      </c>
      <c r="B78" s="14" t="s">
        <v>73</v>
      </c>
      <c r="C78" s="14"/>
      <c r="D78" s="115"/>
      <c r="E78" s="111"/>
      <c r="F78" s="9"/>
      <c r="G78" s="7"/>
      <c r="H78" s="9" t="s">
        <v>74</v>
      </c>
      <c r="I78" s="9"/>
    </row>
    <row r="79" spans="1:9">
      <c r="A79" s="24" t="s">
        <v>75</v>
      </c>
      <c r="B79" s="11"/>
      <c r="C79" s="11" t="s">
        <v>7</v>
      </c>
      <c r="D79" s="30"/>
      <c r="E79" s="9"/>
      <c r="F79" s="9"/>
      <c r="G79" s="7"/>
      <c r="H79" s="9"/>
      <c r="I79" s="9"/>
    </row>
    <row r="80" spans="1:9">
      <c r="A80" s="24" t="s">
        <v>76</v>
      </c>
      <c r="B80" s="11" t="s">
        <v>7</v>
      </c>
      <c r="C80" s="11"/>
      <c r="D80" s="9"/>
      <c r="E80" s="9"/>
      <c r="F80" s="9"/>
      <c r="G80" s="7"/>
      <c r="H80" s="9" t="s">
        <v>74</v>
      </c>
      <c r="I80" s="9"/>
    </row>
    <row r="81" spans="1:9">
      <c r="A81" s="13" t="s">
        <v>77</v>
      </c>
      <c r="B81" s="14"/>
      <c r="C81" s="14"/>
      <c r="D81" s="9"/>
      <c r="E81" s="9"/>
      <c r="F81" s="9"/>
      <c r="G81" s="7"/>
      <c r="H81" s="9"/>
      <c r="I81" s="9"/>
    </row>
    <row r="82" spans="1:9">
      <c r="A82" s="24" t="s">
        <v>78</v>
      </c>
      <c r="B82" s="14"/>
      <c r="C82" s="14"/>
      <c r="D82" s="90">
        <f>(H94/D83)</f>
        <v>188825</v>
      </c>
      <c r="E82" s="32"/>
      <c r="F82" s="32"/>
      <c r="G82" s="7"/>
      <c r="H82" s="9"/>
      <c r="I82" s="9"/>
    </row>
    <row r="83" spans="1:9">
      <c r="A83" s="13" t="s">
        <v>79</v>
      </c>
      <c r="B83" s="11" t="s">
        <v>73</v>
      </c>
      <c r="C83" s="14"/>
      <c r="D83" s="11">
        <v>2</v>
      </c>
      <c r="E83" s="22"/>
      <c r="F83" s="9"/>
      <c r="G83" s="7"/>
      <c r="H83" s="9"/>
      <c r="I83" s="9"/>
    </row>
    <row r="84" spans="1:9" ht="15.75" thickBot="1">
      <c r="A84" s="33" t="s">
        <v>80</v>
      </c>
      <c r="B84" s="17"/>
      <c r="C84" s="17" t="s">
        <v>73</v>
      </c>
      <c r="D84" s="109"/>
      <c r="E84" s="34"/>
      <c r="F84" s="34"/>
      <c r="G84" s="35"/>
      <c r="H84" s="146"/>
      <c r="I84" s="9"/>
    </row>
    <row r="85" spans="1:9" ht="15.75" thickBot="1">
      <c r="A85" s="24"/>
      <c r="B85" s="14"/>
      <c r="C85" s="14"/>
      <c r="D85" s="9"/>
      <c r="E85" s="9"/>
      <c r="F85" s="9"/>
      <c r="G85" s="9"/>
      <c r="I85" s="9"/>
    </row>
    <row r="86" spans="1:9">
      <c r="A86" s="10" t="s">
        <v>81</v>
      </c>
      <c r="B86" s="52"/>
      <c r="C86" s="52"/>
      <c r="D86" s="3"/>
      <c r="E86" s="3"/>
      <c r="F86" s="3"/>
      <c r="G86" s="4"/>
    </row>
    <row r="87" spans="1:9">
      <c r="A87" s="8"/>
      <c r="B87" s="11" t="s">
        <v>4</v>
      </c>
      <c r="C87" s="11" t="s">
        <v>5</v>
      </c>
      <c r="D87" s="22" t="s">
        <v>30</v>
      </c>
      <c r="E87" s="11" t="s">
        <v>82</v>
      </c>
      <c r="F87" s="9"/>
      <c r="G87" s="7"/>
    </row>
    <row r="88" spans="1:9">
      <c r="A88" s="25" t="s">
        <v>83</v>
      </c>
      <c r="B88" s="14"/>
      <c r="C88" s="14" t="s">
        <v>73</v>
      </c>
      <c r="D88" s="30"/>
      <c r="E88" s="36">
        <f>(D88/152000)</f>
        <v>0</v>
      </c>
      <c r="F88" s="36"/>
      <c r="G88" s="7"/>
    </row>
    <row r="89" spans="1:9">
      <c r="A89" s="25" t="s">
        <v>84</v>
      </c>
      <c r="B89" s="9"/>
      <c r="C89" s="14" t="s">
        <v>73</v>
      </c>
      <c r="D89" s="32"/>
      <c r="E89" s="9"/>
      <c r="F89" s="9"/>
      <c r="G89" s="7"/>
    </row>
    <row r="90" spans="1:9">
      <c r="A90" s="25" t="s">
        <v>85</v>
      </c>
      <c r="B90" s="14"/>
      <c r="C90" s="14" t="s">
        <v>73</v>
      </c>
      <c r="D90" s="30"/>
      <c r="E90" s="36">
        <f>(D90/204621)</f>
        <v>0</v>
      </c>
      <c r="F90" s="36"/>
      <c r="G90" s="7"/>
    </row>
    <row r="91" spans="1:9" ht="15.75" thickBot="1">
      <c r="A91" s="38" t="s">
        <v>86</v>
      </c>
      <c r="B91" s="17"/>
      <c r="C91" s="17" t="s">
        <v>73</v>
      </c>
      <c r="D91" s="39"/>
      <c r="E91" s="34"/>
      <c r="F91" s="34"/>
      <c r="G91" s="35"/>
    </row>
    <row r="92" spans="1:9" ht="15.75" thickBot="1">
      <c r="A92" s="37"/>
      <c r="B92" s="14"/>
      <c r="C92" s="14"/>
      <c r="D92" s="32"/>
      <c r="E92" s="9"/>
      <c r="F92" s="9"/>
      <c r="G92" s="9"/>
    </row>
    <row r="93" spans="1:9" ht="15.75" thickBot="1">
      <c r="A93" s="37"/>
      <c r="B93" s="14"/>
      <c r="C93" s="14"/>
      <c r="D93" s="32"/>
      <c r="E93" s="73">
        <v>2015</v>
      </c>
      <c r="F93" s="57"/>
      <c r="G93" s="57">
        <v>2016</v>
      </c>
      <c r="H93" s="71">
        <v>2017</v>
      </c>
    </row>
    <row r="94" spans="1:9" ht="15.75" thickBot="1">
      <c r="A94" s="40"/>
      <c r="D94" s="58" t="s">
        <v>87</v>
      </c>
      <c r="E94" s="61">
        <v>379766</v>
      </c>
      <c r="F94" s="59"/>
      <c r="G94" s="60">
        <v>378998</v>
      </c>
      <c r="H94" s="72">
        <v>377650</v>
      </c>
      <c r="I94" s="62"/>
    </row>
    <row r="95" spans="1:9" ht="15.75" thickBot="1">
      <c r="A95" s="10" t="s">
        <v>88</v>
      </c>
      <c r="B95" s="3"/>
      <c r="C95" s="3"/>
      <c r="D95" s="63"/>
      <c r="E95" s="3"/>
      <c r="F95" s="3"/>
      <c r="G95" s="4"/>
      <c r="H95" s="2"/>
      <c r="I95" s="4"/>
    </row>
    <row r="96" spans="1:9" ht="15.75" thickBot="1">
      <c r="A96" s="41"/>
      <c r="B96" s="22" t="s">
        <v>4</v>
      </c>
      <c r="C96" s="22" t="s">
        <v>5</v>
      </c>
      <c r="D96" s="67" t="s">
        <v>89</v>
      </c>
      <c r="E96" s="67" t="s">
        <v>90</v>
      </c>
      <c r="F96" s="67" t="s">
        <v>91</v>
      </c>
      <c r="G96" s="67" t="s">
        <v>92</v>
      </c>
      <c r="H96" s="67" t="s">
        <v>93</v>
      </c>
      <c r="I96" s="84" t="s">
        <v>94</v>
      </c>
    </row>
    <row r="97" spans="1:10">
      <c r="A97" s="24" t="s">
        <v>95</v>
      </c>
      <c r="B97" s="14"/>
      <c r="C97" s="9"/>
      <c r="D97" s="75">
        <f>SUM(D98:D100)</f>
        <v>18034300</v>
      </c>
      <c r="E97" s="75">
        <f>SUM(E98:E100)</f>
        <v>18085370</v>
      </c>
      <c r="F97" s="64">
        <f>(D97/E94)</f>
        <v>47.487926775962038</v>
      </c>
      <c r="G97" s="64">
        <f>(E97/G94)</f>
        <v>47.718906168370282</v>
      </c>
      <c r="H97" s="64">
        <f>(I97/H94)</f>
        <v>49.664329405534225</v>
      </c>
      <c r="I97" s="55">
        <f>SUM(I98:I100)</f>
        <v>18755734</v>
      </c>
    </row>
    <row r="98" spans="1:10">
      <c r="A98" s="41" t="s">
        <v>96</v>
      </c>
      <c r="B98" s="14"/>
      <c r="C98" s="9"/>
      <c r="D98" s="76">
        <v>18034300</v>
      </c>
      <c r="E98" s="76">
        <v>18085370</v>
      </c>
      <c r="F98" s="80">
        <f>(D98/E94)</f>
        <v>47.487926775962038</v>
      </c>
      <c r="G98" s="80">
        <f>(E98/G94)</f>
        <v>47.718906168370282</v>
      </c>
      <c r="H98" s="65"/>
      <c r="I98" s="74">
        <v>18755734</v>
      </c>
    </row>
    <row r="99" spans="1:10">
      <c r="A99" s="41" t="s">
        <v>97</v>
      </c>
      <c r="B99" s="14"/>
      <c r="C99" s="9"/>
      <c r="D99" s="76"/>
      <c r="E99" s="76"/>
      <c r="F99" s="80">
        <f>(D99/E94)</f>
        <v>0</v>
      </c>
      <c r="G99" s="80">
        <f>(E99/G94)</f>
        <v>0</v>
      </c>
      <c r="H99" s="65"/>
      <c r="I99" s="74"/>
    </row>
    <row r="100" spans="1:10">
      <c r="A100" s="41" t="s">
        <v>98</v>
      </c>
      <c r="B100" s="14"/>
      <c r="C100" s="9"/>
      <c r="D100" s="76"/>
      <c r="E100" s="76"/>
      <c r="F100" s="80">
        <f>(D100/E94)</f>
        <v>0</v>
      </c>
      <c r="G100" s="80">
        <f>(E100/G94)</f>
        <v>0</v>
      </c>
      <c r="H100" s="65"/>
      <c r="I100" s="53"/>
    </row>
    <row r="101" spans="1:10">
      <c r="A101" s="24" t="s">
        <v>99</v>
      </c>
      <c r="B101" s="14"/>
      <c r="C101" s="9"/>
      <c r="D101" s="75">
        <f>SUM(D102:D103)</f>
        <v>1127313</v>
      </c>
      <c r="E101" s="75">
        <f>SUM(E102:E103)</f>
        <v>1083966</v>
      </c>
      <c r="F101" s="64">
        <f>(D101/E94)</f>
        <v>2.9684410926728564</v>
      </c>
      <c r="G101" s="64">
        <f>(E101/G94)</f>
        <v>2.8600836943730572</v>
      </c>
      <c r="H101" s="64">
        <f>(I101/H94)</f>
        <v>2.9120455448166291</v>
      </c>
      <c r="I101" s="54">
        <f>SUM(I102:I103)</f>
        <v>1099734</v>
      </c>
    </row>
    <row r="102" spans="1:10">
      <c r="A102" s="41" t="s">
        <v>100</v>
      </c>
      <c r="B102" s="14"/>
      <c r="C102" s="9"/>
      <c r="D102" s="76"/>
      <c r="E102" s="76"/>
      <c r="F102" s="68"/>
      <c r="G102" s="65"/>
      <c r="H102" s="65"/>
      <c r="I102" s="53"/>
    </row>
    <row r="103" spans="1:10">
      <c r="A103" s="41" t="s">
        <v>101</v>
      </c>
      <c r="B103" s="14"/>
      <c r="C103" s="9"/>
      <c r="D103" s="76">
        <v>1127313</v>
      </c>
      <c r="E103" s="76">
        <v>1083966</v>
      </c>
      <c r="F103" s="68"/>
      <c r="G103" s="65"/>
      <c r="H103" s="65"/>
      <c r="I103" s="53">
        <v>1099734</v>
      </c>
      <c r="J103" s="46" t="s">
        <v>102</v>
      </c>
    </row>
    <row r="104" spans="1:10">
      <c r="A104" s="24" t="s">
        <v>103</v>
      </c>
      <c r="B104" s="14"/>
      <c r="C104" s="9"/>
      <c r="D104" s="65"/>
      <c r="E104" s="78"/>
      <c r="F104" s="113">
        <v>459.4</v>
      </c>
      <c r="G104" s="65">
        <v>463.58</v>
      </c>
      <c r="H104" s="65"/>
      <c r="I104" s="7"/>
    </row>
    <row r="105" spans="1:10">
      <c r="A105" s="24" t="s">
        <v>104</v>
      </c>
      <c r="B105" s="14"/>
      <c r="C105" s="9"/>
      <c r="D105" s="65"/>
      <c r="E105" s="78"/>
      <c r="F105" s="68">
        <v>163.32</v>
      </c>
      <c r="G105" s="65">
        <v>135.36000000000001</v>
      </c>
      <c r="H105" s="65"/>
      <c r="I105" s="7"/>
    </row>
    <row r="106" spans="1:10">
      <c r="A106" s="24" t="s">
        <v>105</v>
      </c>
      <c r="B106" s="14"/>
      <c r="C106" s="9"/>
      <c r="D106" s="65"/>
      <c r="E106" s="78"/>
      <c r="F106" s="68">
        <v>800.86</v>
      </c>
      <c r="G106" s="65">
        <v>781.54</v>
      </c>
      <c r="H106" s="65"/>
      <c r="I106" s="7"/>
    </row>
    <row r="107" spans="1:10">
      <c r="A107" s="24" t="s">
        <v>106</v>
      </c>
      <c r="B107" s="14"/>
      <c r="C107" s="9"/>
      <c r="D107" s="65"/>
      <c r="E107" s="78"/>
      <c r="F107" s="68">
        <v>57.17</v>
      </c>
      <c r="G107" s="82">
        <v>71.56</v>
      </c>
      <c r="H107" s="65"/>
      <c r="I107" s="7"/>
    </row>
    <row r="108" spans="1:10">
      <c r="A108" s="24" t="s">
        <v>107</v>
      </c>
      <c r="B108" s="14"/>
      <c r="C108" s="9"/>
      <c r="D108" s="131">
        <v>0.55000000000000004</v>
      </c>
      <c r="E108" s="132">
        <v>0.56000000000000005</v>
      </c>
      <c r="F108" s="68"/>
      <c r="G108" s="82"/>
      <c r="H108" s="65"/>
      <c r="I108" s="7"/>
    </row>
    <row r="109" spans="1:10" ht="15.75" thickBot="1">
      <c r="A109" s="33" t="s">
        <v>108</v>
      </c>
      <c r="B109" s="17"/>
      <c r="C109" s="34"/>
      <c r="D109" s="118"/>
      <c r="E109" s="79"/>
      <c r="F109" s="81">
        <v>335.89</v>
      </c>
      <c r="G109" s="83">
        <v>386.86</v>
      </c>
      <c r="H109" s="66"/>
      <c r="I109" s="35"/>
    </row>
    <row r="110" spans="1:10">
      <c r="A110" s="22" t="s">
        <v>109</v>
      </c>
      <c r="B110" s="14"/>
      <c r="C110" s="9"/>
      <c r="D110" s="30"/>
      <c r="E110" s="44"/>
      <c r="F110" s="43"/>
      <c r="G110" s="9"/>
    </row>
    <row r="111" spans="1:10" ht="15.75" thickBot="1"/>
    <row r="112" spans="1:10">
      <c r="A112" s="138" t="s">
        <v>110</v>
      </c>
      <c r="B112" s="139" t="s">
        <v>4</v>
      </c>
      <c r="C112" s="140" t="s">
        <v>5</v>
      </c>
      <c r="D112" s="1"/>
    </row>
    <row r="113" spans="1:4">
      <c r="A113" s="141" t="s">
        <v>111</v>
      </c>
      <c r="B113" s="130" t="s">
        <v>73</v>
      </c>
      <c r="C113" s="142"/>
    </row>
    <row r="114" spans="1:4">
      <c r="A114" s="141" t="s">
        <v>112</v>
      </c>
      <c r="B114" s="130" t="s">
        <v>73</v>
      </c>
      <c r="C114" s="142"/>
    </row>
    <row r="115" spans="1:4">
      <c r="A115" s="141" t="s">
        <v>113</v>
      </c>
      <c r="B115" s="130"/>
      <c r="C115" s="142" t="s">
        <v>73</v>
      </c>
    </row>
    <row r="116" spans="1:4">
      <c r="A116" s="141" t="s">
        <v>114</v>
      </c>
      <c r="B116" s="130" t="s">
        <v>73</v>
      </c>
      <c r="C116" s="142"/>
      <c r="D116" s="46" t="s">
        <v>115</v>
      </c>
    </row>
    <row r="117" spans="1:4" ht="15.75" thickBot="1">
      <c r="A117" s="143" t="s">
        <v>116</v>
      </c>
      <c r="B117" s="144" t="s">
        <v>73</v>
      </c>
      <c r="C117" s="145"/>
      <c r="D117" s="46" t="s">
        <v>117</v>
      </c>
    </row>
    <row r="118" spans="1:4">
      <c r="D118" s="46" t="s">
        <v>118</v>
      </c>
    </row>
    <row r="120" spans="1:4">
      <c r="A120" s="45" t="s">
        <v>119</v>
      </c>
    </row>
    <row r="121" spans="1:4">
      <c r="A121" s="46" t="s">
        <v>120</v>
      </c>
    </row>
    <row r="122" spans="1:4">
      <c r="A122" s="46" t="s">
        <v>10</v>
      </c>
    </row>
    <row r="123" spans="1:4" ht="15.75" thickBot="1"/>
    <row r="124" spans="1:4">
      <c r="A124" s="73" t="s">
        <v>121</v>
      </c>
      <c r="B124" s="4"/>
    </row>
    <row r="125" spans="1:4" ht="15.75" thickBot="1">
      <c r="A125" s="164" t="s">
        <v>122</v>
      </c>
      <c r="B125" s="165">
        <f>(26/64)</f>
        <v>0.40625</v>
      </c>
    </row>
  </sheetData>
  <hyperlinks>
    <hyperlink ref="G9" r:id="rId1" xr:uid="{00000000-0004-0000-0000-000000000000}"/>
    <hyperlink ref="D25" r:id="rId2" xr:uid="{00000000-0004-0000-0000-000001000000}"/>
    <hyperlink ref="D26" r:id="rId3" display="http://www.laspalmasgc.es/es/transparencia/transparencia-en-las-contrataciones-de-servicios/procedimientos-de-contratacion-de-servicios/se-publican-todos-los-contratos-formalizados-con-indicacion-del-objeto-el-importe-de-licitacion-y-de-adjudicacion-el-procedimiento-utilizado-los-instrumentos-a-traves-de-los-que-en-su-caso-se-haya-publicitado-el-numero-de-licitadores-participantes-en-el-procedimiento-y-la-identidad-de-los-adjudicatarios/" xr:uid="{00000000-0004-0000-0000-000002000000}"/>
    <hyperlink ref="D30" r:id="rId4" xr:uid="{00000000-0004-0000-0000-000003000000}"/>
    <hyperlink ref="D33" r:id="rId5" xr:uid="{00000000-0004-0000-0000-000004000000}"/>
    <hyperlink ref="D34" r:id="rId6" xr:uid="{00000000-0004-0000-0000-000005000000}"/>
    <hyperlink ref="A122" r:id="rId7" xr:uid="{00000000-0004-0000-0000-000006000000}"/>
    <hyperlink ref="A121" r:id="rId8" xr:uid="{00000000-0004-0000-0000-000007000000}"/>
    <hyperlink ref="H71" r:id="rId9" xr:uid="{00000000-0004-0000-0000-000008000000}"/>
    <hyperlink ref="D117" r:id="rId10" xr:uid="{00000000-0004-0000-0000-000009000000}"/>
    <hyperlink ref="D118" r:id="rId11" xr:uid="{00000000-0004-0000-0000-00000A000000}"/>
    <hyperlink ref="D116" r:id="rId12" xr:uid="{00000000-0004-0000-0000-00000B000000}"/>
    <hyperlink ref="J103" r:id="rId13" xr:uid="{00000000-0004-0000-0000-00000C000000}"/>
  </hyperlink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4"/>
  <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J124"/>
  <sheetViews>
    <sheetView topLeftCell="A109" zoomScaleNormal="100" workbookViewId="0">
      <selection activeCell="A128" sqref="A128"/>
    </sheetView>
  </sheetViews>
  <sheetFormatPr defaultColWidth="11.42578125" defaultRowHeight="15"/>
  <cols>
    <col min="1" max="1" width="89.28515625" customWidth="1"/>
    <col min="2" max="2" width="24.5703125" customWidth="1"/>
    <col min="3" max="3" width="25.85546875" customWidth="1"/>
    <col min="4" max="4" width="19.42578125" customWidth="1"/>
    <col min="5" max="5" width="17.7109375" customWidth="1"/>
    <col min="6" max="6" width="12" bestFit="1" customWidth="1"/>
    <col min="8" max="8" width="13.42578125" customWidth="1"/>
    <col min="9" max="9" width="17.7109375" customWidth="1"/>
  </cols>
  <sheetData>
    <row r="4" spans="1:4" ht="15.75" thickBot="1"/>
    <row r="5" spans="1:4">
      <c r="A5" s="2"/>
      <c r="B5" s="3"/>
      <c r="C5" s="4"/>
    </row>
    <row r="6" spans="1:4">
      <c r="A6" s="5" t="s">
        <v>0</v>
      </c>
      <c r="B6" s="6" t="s">
        <v>123</v>
      </c>
      <c r="C6" s="125" t="s">
        <v>124</v>
      </c>
    </row>
    <row r="7" spans="1:4" ht="15.75" thickBot="1">
      <c r="A7" s="8"/>
      <c r="B7" s="9"/>
      <c r="C7" s="7"/>
    </row>
    <row r="8" spans="1:4">
      <c r="A8" s="10" t="s">
        <v>3</v>
      </c>
      <c r="B8" s="3"/>
      <c r="C8" s="4"/>
    </row>
    <row r="9" spans="1:4">
      <c r="A9" s="8"/>
      <c r="B9" s="11" t="s">
        <v>4</v>
      </c>
      <c r="C9" s="12" t="s">
        <v>5</v>
      </c>
    </row>
    <row r="10" spans="1:4">
      <c r="A10" s="13" t="s">
        <v>6</v>
      </c>
      <c r="B10" s="14" t="s">
        <v>7</v>
      </c>
      <c r="C10" s="15"/>
      <c r="D10" s="46" t="s">
        <v>125</v>
      </c>
    </row>
    <row r="11" spans="1:4">
      <c r="A11" s="13" t="s">
        <v>8</v>
      </c>
      <c r="B11" s="14" t="s">
        <v>73</v>
      </c>
      <c r="C11" s="15"/>
      <c r="D11" t="s">
        <v>126</v>
      </c>
    </row>
    <row r="12" spans="1:4">
      <c r="A12" s="13" t="s">
        <v>11</v>
      </c>
      <c r="B12" s="14"/>
      <c r="C12" s="15" t="s">
        <v>73</v>
      </c>
    </row>
    <row r="13" spans="1:4">
      <c r="A13" s="13" t="s">
        <v>12</v>
      </c>
      <c r="B13" s="14"/>
      <c r="C13" s="15" t="s">
        <v>73</v>
      </c>
    </row>
    <row r="14" spans="1:4">
      <c r="A14" s="13" t="s">
        <v>13</v>
      </c>
      <c r="B14" s="14"/>
      <c r="C14" s="15" t="s">
        <v>73</v>
      </c>
    </row>
    <row r="15" spans="1:4" ht="15.75" thickBot="1">
      <c r="A15" s="16"/>
      <c r="B15" s="17"/>
      <c r="C15" s="18"/>
    </row>
    <row r="16" spans="1:4" ht="15.75" thickBot="1">
      <c r="A16" s="19"/>
      <c r="B16" s="9"/>
      <c r="C16" s="9"/>
      <c r="D16" s="9"/>
    </row>
    <row r="17" spans="1:8">
      <c r="A17" s="10" t="s">
        <v>14</v>
      </c>
      <c r="B17" s="20"/>
      <c r="C17" s="4"/>
    </row>
    <row r="18" spans="1:8">
      <c r="A18" s="8"/>
      <c r="B18" s="11" t="s">
        <v>4</v>
      </c>
      <c r="C18" s="12" t="s">
        <v>5</v>
      </c>
    </row>
    <row r="19" spans="1:8">
      <c r="A19" s="13" t="s">
        <v>6</v>
      </c>
      <c r="B19" s="14"/>
      <c r="C19" s="15" t="s">
        <v>73</v>
      </c>
      <c r="D19" s="1"/>
    </row>
    <row r="20" spans="1:8">
      <c r="A20" s="13" t="s">
        <v>8</v>
      </c>
      <c r="B20" s="14" t="s">
        <v>73</v>
      </c>
      <c r="C20" s="15"/>
    </row>
    <row r="21" spans="1:8">
      <c r="A21" s="13" t="s">
        <v>11</v>
      </c>
      <c r="B21" s="14" t="s">
        <v>73</v>
      </c>
      <c r="C21" s="15"/>
    </row>
    <row r="22" spans="1:8" ht="15.75" thickBot="1">
      <c r="A22" s="16" t="s">
        <v>12</v>
      </c>
      <c r="B22" s="17" t="s">
        <v>73</v>
      </c>
      <c r="C22" s="18"/>
      <c r="D22" s="1"/>
      <c r="E22" s="1"/>
      <c r="F22" s="1"/>
      <c r="G22" s="1"/>
    </row>
    <row r="23" spans="1:8">
      <c r="A23" s="8"/>
      <c r="B23" s="9"/>
      <c r="C23" s="9"/>
    </row>
    <row r="24" spans="1:8" ht="15.75" thickBot="1">
      <c r="A24" s="8"/>
      <c r="B24" s="9"/>
      <c r="C24" s="9"/>
    </row>
    <row r="25" spans="1:8">
      <c r="A25" s="10" t="s">
        <v>16</v>
      </c>
      <c r="B25" s="20"/>
      <c r="C25" s="4"/>
    </row>
    <row r="26" spans="1:8">
      <c r="A26" s="8"/>
      <c r="B26" s="11" t="s">
        <v>4</v>
      </c>
      <c r="C26" s="12" t="s">
        <v>5</v>
      </c>
    </row>
    <row r="27" spans="1:8">
      <c r="A27" s="13" t="s">
        <v>6</v>
      </c>
      <c r="B27" s="14" t="s">
        <v>73</v>
      </c>
      <c r="C27" s="15"/>
      <c r="D27" s="46" t="s">
        <v>127</v>
      </c>
    </row>
    <row r="28" spans="1:8">
      <c r="A28" s="13" t="s">
        <v>8</v>
      </c>
      <c r="B28" s="14" t="s">
        <v>73</v>
      </c>
      <c r="C28" s="15"/>
      <c r="D28" t="s">
        <v>128</v>
      </c>
    </row>
    <row r="29" spans="1:8">
      <c r="A29" s="13" t="s">
        <v>11</v>
      </c>
      <c r="B29" s="14" t="s">
        <v>73</v>
      </c>
      <c r="C29" s="15"/>
    </row>
    <row r="30" spans="1:8">
      <c r="A30" s="13" t="s">
        <v>12</v>
      </c>
      <c r="B30" s="14" t="s">
        <v>73</v>
      </c>
      <c r="C30" s="15"/>
      <c r="D30" s="46" t="s">
        <v>129</v>
      </c>
    </row>
    <row r="31" spans="1:8">
      <c r="A31" s="13" t="s">
        <v>13</v>
      </c>
      <c r="B31" s="14" t="s">
        <v>73</v>
      </c>
      <c r="C31" s="15"/>
      <c r="D31" s="46" t="s">
        <v>130</v>
      </c>
    </row>
    <row r="32" spans="1:8">
      <c r="A32" s="13" t="s">
        <v>19</v>
      </c>
      <c r="B32" s="14" t="s">
        <v>7</v>
      </c>
      <c r="C32" s="15"/>
      <c r="E32" s="9"/>
      <c r="F32" s="9"/>
      <c r="G32" s="21"/>
      <c r="H32" s="14"/>
    </row>
    <row r="33" spans="1:10">
      <c r="A33" s="13" t="s">
        <v>21</v>
      </c>
      <c r="B33" s="14" t="s">
        <v>7</v>
      </c>
      <c r="C33" s="15"/>
      <c r="D33" s="46" t="s">
        <v>131</v>
      </c>
      <c r="E33" s="9"/>
      <c r="F33" s="9"/>
      <c r="G33" s="21"/>
      <c r="H33" s="14"/>
    </row>
    <row r="34" spans="1:10">
      <c r="A34" s="13" t="s">
        <v>22</v>
      </c>
      <c r="B34" s="14" t="s">
        <v>73</v>
      </c>
      <c r="C34" s="15"/>
    </row>
    <row r="35" spans="1:10">
      <c r="A35" s="13" t="s">
        <v>23</v>
      </c>
      <c r="B35" s="14" t="s">
        <v>73</v>
      </c>
      <c r="C35" s="15"/>
      <c r="D35" s="46" t="s">
        <v>132</v>
      </c>
    </row>
    <row r="36" spans="1:10" ht="15.75" thickBot="1">
      <c r="A36" s="16" t="s">
        <v>25</v>
      </c>
      <c r="B36" s="17"/>
      <c r="C36" s="18" t="s">
        <v>73</v>
      </c>
      <c r="D36" s="1"/>
      <c r="E36" s="1"/>
      <c r="F36" s="1"/>
    </row>
    <row r="37" spans="1:10">
      <c r="A37" s="108"/>
      <c r="B37" s="9"/>
      <c r="C37" s="9"/>
      <c r="H37" s="14"/>
    </row>
    <row r="38" spans="1:10" ht="15.75" thickBot="1">
      <c r="A38" s="48"/>
      <c r="B38" s="47"/>
      <c r="C38" s="22"/>
    </row>
    <row r="39" spans="1:10" ht="15.75" thickBot="1">
      <c r="A39" s="57"/>
      <c r="B39" s="51"/>
      <c r="C39" s="3"/>
      <c r="D39" s="3"/>
      <c r="E39" s="3"/>
      <c r="F39" s="3"/>
      <c r="G39" s="23"/>
    </row>
    <row r="40" spans="1:10" ht="15.75" thickBot="1">
      <c r="A40" s="10" t="s">
        <v>27</v>
      </c>
      <c r="B40" s="20"/>
      <c r="C40" s="57"/>
      <c r="D40" s="69">
        <v>42736</v>
      </c>
      <c r="E40" s="4"/>
      <c r="F40" s="92">
        <v>42370</v>
      </c>
      <c r="G40" s="102"/>
      <c r="H40" s="102" t="s">
        <v>28</v>
      </c>
      <c r="I40" s="98"/>
      <c r="J40" s="126" t="s">
        <v>133</v>
      </c>
    </row>
    <row r="41" spans="1:10" ht="15.75" thickBot="1">
      <c r="A41" s="10" t="s">
        <v>134</v>
      </c>
      <c r="B41" s="20"/>
      <c r="C41" s="3"/>
      <c r="D41" s="72">
        <v>203692</v>
      </c>
      <c r="E41" s="4"/>
      <c r="F41" s="93">
        <v>203585</v>
      </c>
      <c r="G41" s="88"/>
      <c r="H41" s="89">
        <v>203811</v>
      </c>
      <c r="I41" s="99"/>
      <c r="J41" s="126" t="s">
        <v>135</v>
      </c>
    </row>
    <row r="42" spans="1:10" ht="15.75" thickBot="1">
      <c r="A42" s="8"/>
      <c r="B42" s="11" t="s">
        <v>4</v>
      </c>
      <c r="C42" s="11" t="s">
        <v>5</v>
      </c>
      <c r="D42" s="86" t="s">
        <v>30</v>
      </c>
      <c r="E42" s="87" t="s">
        <v>31</v>
      </c>
      <c r="F42" s="86" t="s">
        <v>30</v>
      </c>
      <c r="G42" s="87" t="s">
        <v>31</v>
      </c>
      <c r="H42" s="86" t="s">
        <v>32</v>
      </c>
      <c r="I42" s="98" t="s">
        <v>33</v>
      </c>
      <c r="J42" s="14"/>
    </row>
    <row r="43" spans="1:10">
      <c r="A43" s="24" t="s">
        <v>34</v>
      </c>
      <c r="B43" s="14"/>
      <c r="C43" s="14"/>
      <c r="D43" s="103">
        <f>(D44+D55+D61)</f>
        <v>140918</v>
      </c>
      <c r="E43" s="94">
        <f>(D43/D41)*1000</f>
        <v>691.8190208746538</v>
      </c>
      <c r="F43" s="103">
        <f>(F44+F55+F61)</f>
        <v>135491</v>
      </c>
      <c r="G43" s="94">
        <f>(F43/F41)*1000</f>
        <v>665.52545619765704</v>
      </c>
      <c r="H43" s="103">
        <f>(H44+H55+H61)</f>
        <v>128559</v>
      </c>
      <c r="I43" s="94">
        <f>(H43/H41)*1000</f>
        <v>630.77557148534663</v>
      </c>
      <c r="J43" s="42"/>
    </row>
    <row r="44" spans="1:10">
      <c r="A44" s="24" t="s">
        <v>36</v>
      </c>
      <c r="B44" s="14"/>
      <c r="C44" s="14"/>
      <c r="D44" s="104">
        <f>SUM(D46:D54)</f>
        <v>96130</v>
      </c>
      <c r="E44" s="95">
        <f>(D44/D41)*1000</f>
        <v>471.93802407556507</v>
      </c>
      <c r="F44" s="104">
        <f>SUM(F46:F54)</f>
        <v>92288</v>
      </c>
      <c r="G44" s="95">
        <f>(F44/F41)*1000</f>
        <v>453.31434044747891</v>
      </c>
      <c r="H44" s="104">
        <f>SUM(H46:H54)</f>
        <v>88265</v>
      </c>
      <c r="I44" s="95">
        <f>(H44/H41)*1000</f>
        <v>433.07279783721191</v>
      </c>
      <c r="J44" s="9"/>
    </row>
    <row r="45" spans="1:10">
      <c r="A45" s="25" t="s">
        <v>37</v>
      </c>
      <c r="B45" s="14"/>
      <c r="C45" s="14"/>
      <c r="D45" s="105"/>
      <c r="E45" s="94">
        <f>(D45/D41)*1000</f>
        <v>0</v>
      </c>
      <c r="F45" s="105"/>
      <c r="G45" s="94">
        <f>(F45/F41)*1000</f>
        <v>0</v>
      </c>
      <c r="H45" s="105"/>
      <c r="I45" s="94">
        <f>(H45/H41)*1000</f>
        <v>0</v>
      </c>
      <c r="J45" s="9"/>
    </row>
    <row r="46" spans="1:10">
      <c r="A46" s="25" t="s">
        <v>38</v>
      </c>
      <c r="B46" s="14"/>
      <c r="C46" s="14"/>
      <c r="D46" s="105"/>
      <c r="E46" s="96">
        <f>(D46/D41)</f>
        <v>0</v>
      </c>
      <c r="F46" s="105"/>
      <c r="G46" s="96">
        <f>(F46/F41)</f>
        <v>0</v>
      </c>
      <c r="H46" s="105"/>
      <c r="I46" s="96">
        <f>(H46/H41)</f>
        <v>0</v>
      </c>
      <c r="J46" s="9"/>
    </row>
    <row r="47" spans="1:10">
      <c r="A47" s="25" t="s">
        <v>39</v>
      </c>
      <c r="B47" s="27"/>
      <c r="C47" s="14"/>
      <c r="D47" s="105">
        <v>80788</v>
      </c>
      <c r="E47" s="96">
        <f>(D47/D41)*1000</f>
        <v>396.61842389490016</v>
      </c>
      <c r="F47" s="121">
        <v>78840</v>
      </c>
      <c r="G47" s="96">
        <f>(F47/F41)*1000</f>
        <v>387.25839330009575</v>
      </c>
      <c r="H47" s="105">
        <v>76734</v>
      </c>
      <c r="I47" s="97">
        <f>(H47/H41)*1000</f>
        <v>376.49587117476483</v>
      </c>
      <c r="J47" s="9"/>
    </row>
    <row r="48" spans="1:10">
      <c r="A48" s="25" t="s">
        <v>40</v>
      </c>
      <c r="B48" s="14"/>
      <c r="C48" s="14"/>
      <c r="D48" s="105">
        <v>2403</v>
      </c>
      <c r="E48" s="96">
        <f>(D48/D41)*1000</f>
        <v>11.797223258645406</v>
      </c>
      <c r="F48" s="105">
        <v>2323</v>
      </c>
      <c r="G48" s="96">
        <f>(F48/F41)*1000</f>
        <v>11.410467372350615</v>
      </c>
      <c r="H48" s="105">
        <v>2196</v>
      </c>
      <c r="I48" s="96">
        <f>(H48/H41)*1000</f>
        <v>10.774688314173426</v>
      </c>
      <c r="J48" s="9"/>
    </row>
    <row r="49" spans="1:10">
      <c r="A49" s="25" t="s">
        <v>41</v>
      </c>
      <c r="B49" s="14"/>
      <c r="C49" s="14"/>
      <c r="D49" s="105">
        <v>1589</v>
      </c>
      <c r="E49" s="96">
        <f>(D49/D41)*1000</f>
        <v>7.8009936570901166</v>
      </c>
      <c r="F49" s="105">
        <v>1447</v>
      </c>
      <c r="G49" s="96">
        <f>(F49/F41)*1000</f>
        <v>7.1075963356828842</v>
      </c>
      <c r="H49" s="105">
        <v>1396</v>
      </c>
      <c r="I49" s="96">
        <f>(H49/H41)*1000</f>
        <v>6.8494830995382978</v>
      </c>
      <c r="J49" s="9"/>
    </row>
    <row r="50" spans="1:10">
      <c r="A50" s="25" t="s">
        <v>42</v>
      </c>
      <c r="B50" s="14"/>
      <c r="C50" s="14"/>
      <c r="D50" s="105">
        <v>1815</v>
      </c>
      <c r="E50" s="96">
        <f>(D50/D41)*1000</f>
        <v>8.9105119494138219</v>
      </c>
      <c r="F50" s="105">
        <v>1691</v>
      </c>
      <c r="G50" s="96">
        <f>(F50/F41)*1000</f>
        <v>8.3061129258049462</v>
      </c>
      <c r="H50" s="105">
        <v>1595</v>
      </c>
      <c r="I50" s="96">
        <f>(H50/H41)*1000</f>
        <v>7.8258778966787856</v>
      </c>
      <c r="J50" s="9"/>
    </row>
    <row r="51" spans="1:10">
      <c r="A51" s="25" t="s">
        <v>43</v>
      </c>
      <c r="B51" s="14"/>
      <c r="C51" s="14"/>
      <c r="D51" s="105"/>
      <c r="E51" s="96">
        <f>(D51/D41)*1000</f>
        <v>0</v>
      </c>
      <c r="F51" s="105"/>
      <c r="G51" s="96">
        <f>(F51/F41)*1000</f>
        <v>0</v>
      </c>
      <c r="H51" s="105"/>
      <c r="I51" s="96">
        <f>(H51/H41)*1000</f>
        <v>0</v>
      </c>
      <c r="J51" s="9"/>
    </row>
    <row r="52" spans="1:10">
      <c r="A52" s="25" t="s">
        <v>44</v>
      </c>
      <c r="B52" s="14"/>
      <c r="C52" s="14"/>
      <c r="D52" s="105"/>
      <c r="E52" s="96">
        <f>(D52/D41)*1000</f>
        <v>0</v>
      </c>
      <c r="F52" s="105"/>
      <c r="G52" s="96">
        <f>(F52/F41)*1000</f>
        <v>0</v>
      </c>
      <c r="H52" s="105"/>
      <c r="I52" s="96">
        <f>(H52/H41)*1000</f>
        <v>0</v>
      </c>
      <c r="J52" s="9"/>
    </row>
    <row r="53" spans="1:10">
      <c r="A53" s="25" t="s">
        <v>45</v>
      </c>
      <c r="B53" s="14"/>
      <c r="C53" s="14"/>
      <c r="D53" s="105">
        <v>92</v>
      </c>
      <c r="E53" s="96">
        <f>(D53/D41)*1000</f>
        <v>0.4516623136892956</v>
      </c>
      <c r="F53" s="105">
        <v>78</v>
      </c>
      <c r="G53" s="96">
        <f>(F53/F41)*1000</f>
        <v>0.38313235258000344</v>
      </c>
      <c r="H53" s="105"/>
      <c r="I53" s="96">
        <f>(H53/H41)*1000</f>
        <v>0</v>
      </c>
      <c r="J53" s="9"/>
    </row>
    <row r="54" spans="1:10">
      <c r="A54" s="25" t="s">
        <v>46</v>
      </c>
      <c r="B54" s="14"/>
      <c r="C54" s="14"/>
      <c r="D54" s="105">
        <v>9443</v>
      </c>
      <c r="E54" s="96">
        <f>(D54/D41)*1000</f>
        <v>46.359209001826287</v>
      </c>
      <c r="F54" s="105">
        <v>7909</v>
      </c>
      <c r="G54" s="96">
        <f>(F54/F41)*1000</f>
        <v>38.848638160964704</v>
      </c>
      <c r="H54" s="105">
        <v>6344</v>
      </c>
      <c r="I54" s="96">
        <f>(H54/H41)*1000</f>
        <v>31.12687735205656</v>
      </c>
      <c r="J54" s="9"/>
    </row>
    <row r="55" spans="1:10">
      <c r="A55" s="24" t="s">
        <v>47</v>
      </c>
      <c r="B55" s="14"/>
      <c r="C55" s="14"/>
      <c r="D55" s="104">
        <f>SUM(D56:D60)</f>
        <v>1177</v>
      </c>
      <c r="E55" s="95">
        <f>(D55/D41)*1000</f>
        <v>5.7783319914380531</v>
      </c>
      <c r="F55" s="104">
        <f>SUM(F56:F60)</f>
        <v>1342</v>
      </c>
      <c r="G55" s="95">
        <f>(F55/F41)*1000</f>
        <v>6.5918412456713407</v>
      </c>
      <c r="H55" s="104">
        <f>SUM(H56:H60)</f>
        <v>1848</v>
      </c>
      <c r="I55" s="95">
        <f>(H55/H41)*1000</f>
        <v>9.0672240458071443</v>
      </c>
      <c r="J55" s="9"/>
    </row>
    <row r="56" spans="1:10">
      <c r="A56" s="25" t="s">
        <v>48</v>
      </c>
      <c r="B56" s="14"/>
      <c r="C56" s="14"/>
      <c r="D56" s="105">
        <v>1177</v>
      </c>
      <c r="E56" s="100">
        <f>(D56/D41)*1000</f>
        <v>5.7783319914380531</v>
      </c>
      <c r="F56" s="107">
        <v>1342</v>
      </c>
      <c r="G56" s="100">
        <f>(F56/F41)*1000</f>
        <v>6.5918412456713407</v>
      </c>
      <c r="H56" s="107">
        <v>1848</v>
      </c>
      <c r="I56" s="100">
        <f>(H56/H41)*1000</f>
        <v>9.0672240458071443</v>
      </c>
      <c r="J56" s="9"/>
    </row>
    <row r="57" spans="1:10">
      <c r="A57" s="25" t="s">
        <v>49</v>
      </c>
      <c r="B57" s="14"/>
      <c r="C57" s="14"/>
      <c r="D57" s="105"/>
      <c r="E57" s="100">
        <f>(D57/D41)*1000</f>
        <v>0</v>
      </c>
      <c r="F57" s="107"/>
      <c r="G57" s="100">
        <f>(F57/F41)*1000</f>
        <v>0</v>
      </c>
      <c r="H57" s="107"/>
      <c r="I57" s="100">
        <f>(H57/H41)*1000</f>
        <v>0</v>
      </c>
      <c r="J57" s="9"/>
    </row>
    <row r="58" spans="1:10">
      <c r="A58" s="25" t="s">
        <v>50</v>
      </c>
      <c r="B58" s="14"/>
      <c r="C58" s="14"/>
      <c r="D58" s="105"/>
      <c r="E58" s="100">
        <f>(D58/D41)*1000</f>
        <v>0</v>
      </c>
      <c r="F58" s="107"/>
      <c r="G58" s="100">
        <f>(F58/F41)*1000</f>
        <v>0</v>
      </c>
      <c r="H58" s="107"/>
      <c r="I58" s="100">
        <f>(H58/H41)*1000</f>
        <v>0</v>
      </c>
      <c r="J58" s="9"/>
    </row>
    <row r="59" spans="1:10">
      <c r="A59" s="25" t="s">
        <v>51</v>
      </c>
      <c r="B59" s="14"/>
      <c r="C59" s="14"/>
      <c r="D59" s="105"/>
      <c r="E59" s="100">
        <f>(D59/D41)*1000</f>
        <v>0</v>
      </c>
      <c r="F59" s="107"/>
      <c r="G59" s="100">
        <f>(F59/F41)*1000</f>
        <v>0</v>
      </c>
      <c r="H59" s="107"/>
      <c r="I59" s="100">
        <f>(H59/H41)*1000</f>
        <v>0</v>
      </c>
      <c r="J59" s="9"/>
    </row>
    <row r="60" spans="1:10">
      <c r="A60" s="25" t="s">
        <v>52</v>
      </c>
      <c r="B60" s="14"/>
      <c r="C60" s="14"/>
      <c r="D60" s="105"/>
      <c r="E60" s="100">
        <f>(D60/D41)*1000</f>
        <v>0</v>
      </c>
      <c r="F60" s="107"/>
      <c r="G60" s="100">
        <f>(F60/F41)*1000</f>
        <v>0</v>
      </c>
      <c r="H60" s="107"/>
      <c r="I60" s="100">
        <f>(H60/H41)*1000</f>
        <v>0</v>
      </c>
      <c r="J60" s="9"/>
    </row>
    <row r="61" spans="1:10">
      <c r="A61" s="24" t="s">
        <v>53</v>
      </c>
      <c r="B61" s="14"/>
      <c r="C61" s="14"/>
      <c r="D61" s="104">
        <f>SUM(D62:D64)</f>
        <v>43611</v>
      </c>
      <c r="E61" s="95">
        <f>(D61/D41)*1000</f>
        <v>214.10266480765077</v>
      </c>
      <c r="F61" s="104">
        <f>SUM(F62:F64)</f>
        <v>41861</v>
      </c>
      <c r="G61" s="95">
        <f>(F61/F41)*1000</f>
        <v>205.61927450450671</v>
      </c>
      <c r="H61" s="104">
        <f>SUM(H62:H64)</f>
        <v>38446</v>
      </c>
      <c r="I61" s="95">
        <f>(H61/H41)*1000</f>
        <v>188.63554960232764</v>
      </c>
      <c r="J61" s="9"/>
    </row>
    <row r="62" spans="1:10">
      <c r="A62" s="28" t="s">
        <v>54</v>
      </c>
      <c r="B62" s="14"/>
      <c r="C62" s="14"/>
      <c r="D62" s="105">
        <v>25091</v>
      </c>
      <c r="E62" s="100">
        <f>(D62/D41)*1000</f>
        <v>123.18107731280561</v>
      </c>
      <c r="F62" s="105">
        <v>23809</v>
      </c>
      <c r="G62" s="100">
        <f>(F62/F41)*1000</f>
        <v>116.94869464842694</v>
      </c>
      <c r="H62" s="105">
        <v>20832</v>
      </c>
      <c r="I62" s="100">
        <f>(H62/H41)*1000</f>
        <v>102.21234378909872</v>
      </c>
      <c r="J62" s="9"/>
    </row>
    <row r="63" spans="1:10">
      <c r="A63" s="28" t="s">
        <v>55</v>
      </c>
      <c r="B63" s="14"/>
      <c r="C63" s="14"/>
      <c r="D63" s="105"/>
      <c r="E63" s="100">
        <f>(D63/D41)*1000</f>
        <v>0</v>
      </c>
      <c r="F63" s="105"/>
      <c r="G63" s="100">
        <f>(F63/F41)*1000</f>
        <v>0</v>
      </c>
      <c r="H63" s="105"/>
      <c r="I63" s="100">
        <f>(H63/H41)*1000</f>
        <v>0</v>
      </c>
      <c r="J63" s="9"/>
    </row>
    <row r="64" spans="1:10" ht="15.75" thickBot="1">
      <c r="A64" s="70" t="s">
        <v>56</v>
      </c>
      <c r="B64" s="17"/>
      <c r="C64" s="17"/>
      <c r="D64" s="106">
        <v>18520</v>
      </c>
      <c r="E64" s="101">
        <f>(D64/D41)*1000</f>
        <v>90.92158749484517</v>
      </c>
      <c r="F64" s="106">
        <v>18052</v>
      </c>
      <c r="G64" s="101">
        <f>(F64/F41)*1000</f>
        <v>88.670579856079769</v>
      </c>
      <c r="H64" s="106">
        <v>17614</v>
      </c>
      <c r="I64" s="101">
        <f>(H64/H41)*1000</f>
        <v>86.423205813228918</v>
      </c>
      <c r="J64" s="9"/>
    </row>
    <row r="65" spans="1:9">
      <c r="A65" s="28"/>
      <c r="B65" s="14"/>
      <c r="C65" s="14"/>
      <c r="D65" s="26"/>
      <c r="E65" s="9"/>
      <c r="F65" s="9"/>
      <c r="G65" s="7"/>
      <c r="H65" s="85"/>
      <c r="I65" s="9"/>
    </row>
    <row r="66" spans="1:9" ht="15.75" thickBot="1">
      <c r="A66" s="28"/>
      <c r="B66" s="14"/>
      <c r="C66" s="14"/>
      <c r="D66" s="26"/>
      <c r="E66" s="9"/>
      <c r="F66" s="9"/>
      <c r="G66" s="7"/>
      <c r="H66" s="8"/>
      <c r="I66" s="9"/>
    </row>
    <row r="67" spans="1:9">
      <c r="A67" s="149" t="s">
        <v>57</v>
      </c>
      <c r="B67" s="150" t="s">
        <v>4</v>
      </c>
      <c r="C67" s="150" t="s">
        <v>5</v>
      </c>
      <c r="D67" s="151"/>
      <c r="E67" s="3"/>
      <c r="F67" s="3"/>
      <c r="G67" s="4"/>
      <c r="H67" s="8"/>
      <c r="I67" s="9"/>
    </row>
    <row r="68" spans="1:9">
      <c r="A68" s="13"/>
      <c r="B68" s="14" t="s">
        <v>73</v>
      </c>
      <c r="C68" s="14"/>
      <c r="D68" s="49" t="s">
        <v>136</v>
      </c>
      <c r="E68" s="126" t="s">
        <v>125</v>
      </c>
      <c r="F68" s="9"/>
      <c r="G68" s="7"/>
      <c r="H68" s="8"/>
      <c r="I68" s="9"/>
    </row>
    <row r="69" spans="1:9">
      <c r="A69" s="24" t="s">
        <v>60</v>
      </c>
      <c r="B69" s="11" t="s">
        <v>4</v>
      </c>
      <c r="C69" s="11" t="s">
        <v>5</v>
      </c>
      <c r="D69" s="14"/>
      <c r="E69" s="9" t="s">
        <v>137</v>
      </c>
      <c r="F69" s="9"/>
      <c r="G69" s="7"/>
      <c r="H69" s="8"/>
      <c r="I69" s="9"/>
    </row>
    <row r="70" spans="1:9">
      <c r="A70" s="13"/>
      <c r="B70" s="14"/>
      <c r="C70" s="14" t="s">
        <v>7</v>
      </c>
      <c r="D70" s="9"/>
      <c r="E70" s="9"/>
      <c r="F70" s="9"/>
      <c r="G70" s="7"/>
      <c r="H70" s="8"/>
      <c r="I70" s="9"/>
    </row>
    <row r="71" spans="1:9" ht="15.75" thickBot="1">
      <c r="A71" s="16"/>
      <c r="B71" s="17"/>
      <c r="C71" s="17"/>
      <c r="D71" s="34"/>
      <c r="E71" s="34"/>
      <c r="F71" s="34"/>
      <c r="G71" s="35"/>
      <c r="H71" s="8"/>
      <c r="I71" s="9"/>
    </row>
    <row r="72" spans="1:9">
      <c r="A72" s="149" t="s">
        <v>138</v>
      </c>
      <c r="B72" s="52"/>
      <c r="C72" s="52"/>
      <c r="D72" s="152"/>
      <c r="E72" s="57" t="s">
        <v>62</v>
      </c>
      <c r="F72" s="57" t="s">
        <v>63</v>
      </c>
      <c r="G72" s="4"/>
      <c r="H72" s="8" t="s">
        <v>139</v>
      </c>
      <c r="I72" s="9"/>
    </row>
    <row r="73" spans="1:9">
      <c r="A73" s="13" t="s">
        <v>64</v>
      </c>
      <c r="B73" s="14"/>
      <c r="C73" s="14"/>
      <c r="D73" s="91">
        <f>SUM(D74:D79)</f>
        <v>5873</v>
      </c>
      <c r="E73" s="56">
        <f>(F73/D73)</f>
        <v>34.682785629150352</v>
      </c>
      <c r="F73" s="30">
        <v>203692</v>
      </c>
      <c r="G73" s="7"/>
      <c r="H73" s="127" t="s">
        <v>140</v>
      </c>
      <c r="I73" s="9"/>
    </row>
    <row r="74" spans="1:9">
      <c r="A74" s="13" t="s">
        <v>66</v>
      </c>
      <c r="B74" s="14"/>
      <c r="C74" s="14"/>
      <c r="D74" s="26"/>
      <c r="E74" s="56"/>
      <c r="F74" s="30"/>
      <c r="G74" s="7"/>
      <c r="H74" s="8"/>
      <c r="I74" s="9"/>
    </row>
    <row r="75" spans="1:9">
      <c r="A75" s="13" t="s">
        <v>67</v>
      </c>
      <c r="B75" s="14"/>
      <c r="C75" s="14"/>
      <c r="D75" s="26">
        <v>952</v>
      </c>
      <c r="E75" s="120">
        <f>(F73/D75)</f>
        <v>213.96218487394958</v>
      </c>
      <c r="F75" s="30"/>
      <c r="G75" s="7"/>
      <c r="H75" s="8"/>
      <c r="I75" s="9"/>
    </row>
    <row r="76" spans="1:9">
      <c r="A76" s="13" t="s">
        <v>68</v>
      </c>
      <c r="B76" s="14"/>
      <c r="C76" s="14"/>
      <c r="D76" s="26">
        <v>950</v>
      </c>
      <c r="E76" s="56">
        <f>(F73/D76)</f>
        <v>214.41263157894736</v>
      </c>
      <c r="F76" s="30"/>
      <c r="G76" s="7"/>
      <c r="H76" s="8"/>
      <c r="I76" s="9"/>
    </row>
    <row r="77" spans="1:9">
      <c r="A77" s="13" t="s">
        <v>69</v>
      </c>
      <c r="B77" s="14"/>
      <c r="C77" s="14"/>
      <c r="D77" s="30">
        <v>996</v>
      </c>
      <c r="E77" s="56">
        <f>(F73/D77)</f>
        <v>204.51004016064257</v>
      </c>
      <c r="F77" s="31"/>
      <c r="G77" s="7"/>
      <c r="H77" s="8"/>
      <c r="I77" s="9"/>
    </row>
    <row r="78" spans="1:9">
      <c r="A78" s="13" t="s">
        <v>70</v>
      </c>
      <c r="B78" s="14"/>
      <c r="C78" s="14"/>
      <c r="D78" s="30">
        <v>2700</v>
      </c>
      <c r="E78" s="29">
        <f>(F73/D78)</f>
        <v>75.441481481481475</v>
      </c>
      <c r="F78" s="29"/>
      <c r="G78" s="7"/>
      <c r="H78" s="8"/>
      <c r="I78" s="9"/>
    </row>
    <row r="79" spans="1:9">
      <c r="A79" s="13" t="s">
        <v>141</v>
      </c>
      <c r="B79" s="14"/>
      <c r="C79" s="14"/>
      <c r="D79" s="50">
        <v>275</v>
      </c>
      <c r="E79" s="112">
        <f>(F73/D79)</f>
        <v>740.69818181818187</v>
      </c>
      <c r="F79" s="9"/>
      <c r="G79" s="7"/>
      <c r="H79" s="8"/>
      <c r="I79" s="9"/>
    </row>
    <row r="80" spans="1:9">
      <c r="A80" s="153" t="s">
        <v>72</v>
      </c>
      <c r="B80" s="14"/>
      <c r="C80" s="14" t="s">
        <v>73</v>
      </c>
      <c r="D80" s="50"/>
      <c r="E80" s="112"/>
      <c r="F80" s="9"/>
      <c r="G80" s="7"/>
      <c r="H80" s="8"/>
      <c r="I80" s="9"/>
    </row>
    <row r="81" spans="1:9">
      <c r="A81" s="24" t="s">
        <v>75</v>
      </c>
      <c r="B81" s="11" t="s">
        <v>7</v>
      </c>
      <c r="C81" s="11"/>
      <c r="D81" s="30"/>
      <c r="E81" s="9"/>
      <c r="F81" s="9"/>
      <c r="G81" s="7"/>
      <c r="H81" s="8"/>
      <c r="I81" s="9"/>
    </row>
    <row r="82" spans="1:9">
      <c r="A82" s="24" t="s">
        <v>76</v>
      </c>
      <c r="B82" s="11" t="s">
        <v>7</v>
      </c>
      <c r="C82" s="11"/>
      <c r="D82" s="9" t="s">
        <v>142</v>
      </c>
      <c r="E82" s="9"/>
      <c r="F82" s="9"/>
      <c r="G82" s="7"/>
      <c r="H82" s="127" t="s">
        <v>143</v>
      </c>
      <c r="I82" s="9"/>
    </row>
    <row r="83" spans="1:9">
      <c r="A83" s="13"/>
      <c r="B83" s="14"/>
      <c r="C83" s="14"/>
      <c r="D83" s="9"/>
      <c r="E83" s="9"/>
      <c r="F83" s="9"/>
      <c r="G83" s="7"/>
      <c r="H83" s="8"/>
      <c r="I83" s="9"/>
    </row>
    <row r="84" spans="1:9">
      <c r="A84" s="24" t="s">
        <v>78</v>
      </c>
      <c r="B84" s="14" t="s">
        <v>7</v>
      </c>
      <c r="C84" s="14"/>
      <c r="D84" s="119">
        <f>(H96/D85)</f>
        <v>22632.444444444445</v>
      </c>
      <c r="E84" s="32"/>
      <c r="F84" s="32"/>
      <c r="G84" s="7"/>
      <c r="H84" s="8"/>
      <c r="I84" s="9"/>
    </row>
    <row r="85" spans="1:9">
      <c r="A85" s="13" t="s">
        <v>79</v>
      </c>
      <c r="B85" s="11"/>
      <c r="C85" s="14"/>
      <c r="D85" s="11">
        <v>9</v>
      </c>
      <c r="E85" s="22"/>
      <c r="F85" s="9"/>
      <c r="G85" s="7"/>
      <c r="H85" s="8"/>
      <c r="I85" s="9"/>
    </row>
    <row r="86" spans="1:9" ht="15.75" thickBot="1">
      <c r="A86" s="33" t="s">
        <v>80</v>
      </c>
      <c r="B86" s="17"/>
      <c r="C86" s="17" t="s">
        <v>73</v>
      </c>
      <c r="D86" s="109"/>
      <c r="E86" s="34"/>
      <c r="F86" s="34"/>
      <c r="G86" s="34"/>
      <c r="H86" s="146"/>
      <c r="I86" s="9"/>
    </row>
    <row r="87" spans="1:9" ht="15.75" thickBot="1">
      <c r="A87" s="24"/>
      <c r="B87" s="14"/>
      <c r="C87" s="14"/>
      <c r="D87" s="9"/>
      <c r="E87" s="9"/>
      <c r="F87" s="9"/>
      <c r="G87" s="7"/>
    </row>
    <row r="88" spans="1:9">
      <c r="A88" s="10" t="s">
        <v>81</v>
      </c>
      <c r="B88" s="52"/>
      <c r="C88" s="52"/>
      <c r="D88" s="3"/>
      <c r="E88" s="3"/>
      <c r="F88" s="3"/>
      <c r="G88" s="4"/>
    </row>
    <row r="89" spans="1:9">
      <c r="A89" s="8"/>
      <c r="B89" s="11" t="s">
        <v>4</v>
      </c>
      <c r="C89" s="11" t="s">
        <v>5</v>
      </c>
      <c r="D89" s="22" t="s">
        <v>30</v>
      </c>
      <c r="E89" s="11" t="s">
        <v>82</v>
      </c>
      <c r="F89" s="9"/>
      <c r="G89" s="7"/>
    </row>
    <row r="90" spans="1:9">
      <c r="A90" s="25" t="s">
        <v>83</v>
      </c>
      <c r="B90" s="14"/>
      <c r="C90" s="14" t="s">
        <v>73</v>
      </c>
      <c r="D90" s="30"/>
      <c r="E90" s="36">
        <f>(D90/152000)</f>
        <v>0</v>
      </c>
      <c r="F90" s="36"/>
      <c r="G90" s="7"/>
    </row>
    <row r="91" spans="1:9">
      <c r="A91" s="25" t="s">
        <v>84</v>
      </c>
      <c r="B91" s="9"/>
      <c r="C91" s="14" t="s">
        <v>73</v>
      </c>
      <c r="D91" s="32"/>
      <c r="E91" s="9"/>
      <c r="F91" s="9"/>
      <c r="G91" s="7"/>
    </row>
    <row r="92" spans="1:9">
      <c r="A92" s="25" t="s">
        <v>85</v>
      </c>
      <c r="B92" s="14"/>
      <c r="C92" s="14" t="s">
        <v>73</v>
      </c>
      <c r="D92" s="30"/>
      <c r="E92" s="36">
        <f>(D92/204621)</f>
        <v>0</v>
      </c>
      <c r="F92" s="36"/>
      <c r="G92" s="7"/>
    </row>
    <row r="93" spans="1:9" ht="15.75" thickBot="1">
      <c r="A93" s="38" t="s">
        <v>86</v>
      </c>
      <c r="B93" s="17"/>
      <c r="C93" s="17" t="s">
        <v>73</v>
      </c>
      <c r="D93" s="39"/>
      <c r="E93" s="34"/>
      <c r="F93" s="34"/>
      <c r="G93" s="35"/>
    </row>
    <row r="94" spans="1:9" ht="15.75" thickBot="1">
      <c r="A94" s="37"/>
      <c r="B94" s="14"/>
      <c r="C94" s="14"/>
      <c r="D94" s="32"/>
      <c r="E94" s="9"/>
      <c r="F94" s="9"/>
      <c r="G94" s="9"/>
    </row>
    <row r="95" spans="1:9" ht="15.75" thickBot="1">
      <c r="A95" s="37"/>
      <c r="B95" s="14"/>
      <c r="C95" s="14"/>
      <c r="D95" s="32"/>
      <c r="E95" s="73">
        <v>2015</v>
      </c>
      <c r="F95" s="57"/>
      <c r="G95" s="57">
        <v>2016</v>
      </c>
      <c r="H95" s="71">
        <v>2017</v>
      </c>
    </row>
    <row r="96" spans="1:9" ht="15.75" thickBot="1">
      <c r="A96" s="40"/>
      <c r="D96" s="58" t="s">
        <v>87</v>
      </c>
      <c r="E96" s="61">
        <v>203811</v>
      </c>
      <c r="F96" s="59"/>
      <c r="G96" s="60">
        <v>203585</v>
      </c>
      <c r="H96" s="72">
        <v>203692</v>
      </c>
      <c r="I96" s="62"/>
    </row>
    <row r="97" spans="1:10" ht="15.75" thickBot="1">
      <c r="A97" s="10" t="s">
        <v>88</v>
      </c>
      <c r="B97" s="3"/>
      <c r="C97" s="3"/>
      <c r="D97" s="63"/>
      <c r="E97" s="3"/>
      <c r="F97" s="3"/>
      <c r="G97" s="4"/>
      <c r="H97" s="2"/>
      <c r="I97" s="4"/>
    </row>
    <row r="98" spans="1:10" ht="15.75" thickBot="1">
      <c r="A98" s="41"/>
      <c r="B98" s="22" t="s">
        <v>4</v>
      </c>
      <c r="C98" s="22" t="s">
        <v>5</v>
      </c>
      <c r="D98" s="67" t="s">
        <v>89</v>
      </c>
      <c r="E98" s="67" t="s">
        <v>90</v>
      </c>
      <c r="F98" s="67" t="s">
        <v>91</v>
      </c>
      <c r="G98" s="67" t="s">
        <v>92</v>
      </c>
      <c r="H98" s="67" t="s">
        <v>93</v>
      </c>
      <c r="I98" s="84" t="s">
        <v>94</v>
      </c>
      <c r="J98" s="46" t="s">
        <v>144</v>
      </c>
    </row>
    <row r="99" spans="1:10">
      <c r="A99" s="24" t="s">
        <v>95</v>
      </c>
      <c r="B99" s="14"/>
      <c r="C99" s="9"/>
      <c r="D99" s="75">
        <f>SUM(D100:D102)</f>
        <v>9969712</v>
      </c>
      <c r="E99" s="75">
        <f>SUM(E100:E102)</f>
        <v>11584794</v>
      </c>
      <c r="F99" s="64">
        <f>(D99/E96)</f>
        <v>48.916456913513009</v>
      </c>
      <c r="G99" s="64">
        <f>(E99/G96)</f>
        <v>56.903966402239853</v>
      </c>
      <c r="H99" s="64">
        <f>(I99/H96)</f>
        <v>54.706552049172281</v>
      </c>
      <c r="I99" s="55">
        <f>SUM(I100:I102)</f>
        <v>11143287</v>
      </c>
    </row>
    <row r="100" spans="1:10">
      <c r="A100" s="41" t="s">
        <v>96</v>
      </c>
      <c r="B100" s="14"/>
      <c r="C100" s="9"/>
      <c r="D100" s="76">
        <v>4802578</v>
      </c>
      <c r="E100" s="76">
        <v>5536514</v>
      </c>
      <c r="F100" s="80">
        <f>(D100/E96)</f>
        <v>23.563880261614926</v>
      </c>
      <c r="G100" s="80">
        <f>(E100/G96)</f>
        <v>27.19509787066827</v>
      </c>
      <c r="H100" s="64">
        <f>(I100/H96)</f>
        <v>34.402126740372722</v>
      </c>
      <c r="I100" s="74">
        <v>7007438</v>
      </c>
    </row>
    <row r="101" spans="1:10">
      <c r="A101" s="41" t="s">
        <v>97</v>
      </c>
      <c r="B101" s="14"/>
      <c r="C101" s="9"/>
      <c r="D101" s="76">
        <v>1821534</v>
      </c>
      <c r="E101" s="76">
        <v>2203507</v>
      </c>
      <c r="F101" s="80">
        <f>(D101/E96)</f>
        <v>8.9373684442939787</v>
      </c>
      <c r="G101" s="80">
        <f>(E101/G96)</f>
        <v>10.823523344057765</v>
      </c>
      <c r="H101" s="64">
        <f>(I101/H96)</f>
        <v>0.19277143923178131</v>
      </c>
      <c r="I101" s="74">
        <v>39266</v>
      </c>
    </row>
    <row r="102" spans="1:10">
      <c r="A102" s="41" t="s">
        <v>98</v>
      </c>
      <c r="B102" s="14"/>
      <c r="C102" s="9"/>
      <c r="D102" s="76">
        <v>3345600</v>
      </c>
      <c r="E102" s="76">
        <v>3844773</v>
      </c>
      <c r="F102" s="80">
        <f>(D102/E96)</f>
        <v>16.415208207604103</v>
      </c>
      <c r="G102" s="80">
        <f>(E102/G96)</f>
        <v>18.885345187513813</v>
      </c>
      <c r="H102" s="65"/>
      <c r="I102" s="53">
        <v>4096583</v>
      </c>
    </row>
    <row r="103" spans="1:10">
      <c r="A103" s="24" t="s">
        <v>99</v>
      </c>
      <c r="B103" s="14"/>
      <c r="C103" s="9"/>
      <c r="D103" s="75">
        <f>SUM(D104:D105)</f>
        <v>11700000</v>
      </c>
      <c r="E103" s="75">
        <f>SUM(E104:E105)</f>
        <v>11700000</v>
      </c>
      <c r="F103" s="64">
        <f>(D103/E96)</f>
        <v>57.40612626403874</v>
      </c>
      <c r="G103" s="64">
        <f>(E103/G96)</f>
        <v>57.469852887000513</v>
      </c>
      <c r="H103" s="64">
        <f>(I103/H96)</f>
        <v>57.439663806138682</v>
      </c>
      <c r="I103" s="54">
        <f>SUM(I104:I105)</f>
        <v>11700000</v>
      </c>
    </row>
    <row r="104" spans="1:10">
      <c r="A104" s="41" t="s">
        <v>145</v>
      </c>
      <c r="B104" s="14"/>
      <c r="C104" s="9"/>
      <c r="D104" s="76">
        <v>11700000</v>
      </c>
      <c r="E104" s="76">
        <v>11700000</v>
      </c>
      <c r="F104" s="68"/>
      <c r="G104" s="65"/>
      <c r="H104" s="65"/>
      <c r="I104" s="53">
        <v>11700000</v>
      </c>
    </row>
    <row r="105" spans="1:10">
      <c r="A105" s="41" t="s">
        <v>101</v>
      </c>
      <c r="B105" s="14"/>
      <c r="C105" s="9"/>
      <c r="D105" s="76"/>
      <c r="E105" s="78"/>
      <c r="F105" s="68"/>
      <c r="G105" s="65"/>
      <c r="H105" s="65"/>
      <c r="I105" s="7"/>
    </row>
    <row r="106" spans="1:10">
      <c r="A106" s="24" t="s">
        <v>103</v>
      </c>
      <c r="B106" s="14"/>
      <c r="C106" s="9"/>
      <c r="D106" s="65"/>
      <c r="E106" s="78"/>
      <c r="F106" s="68">
        <v>607.35</v>
      </c>
      <c r="G106" s="65">
        <v>676.65</v>
      </c>
      <c r="H106" s="65"/>
      <c r="I106" s="7"/>
    </row>
    <row r="107" spans="1:10">
      <c r="A107" s="24" t="s">
        <v>104</v>
      </c>
      <c r="B107" s="14"/>
      <c r="C107" s="9"/>
      <c r="D107" s="76">
        <v>26168099</v>
      </c>
      <c r="E107" s="78"/>
      <c r="F107" s="68">
        <f>(D107/E96)</f>
        <v>128.39394831486032</v>
      </c>
      <c r="G107" s="65"/>
      <c r="H107" s="65"/>
      <c r="I107" s="7"/>
    </row>
    <row r="108" spans="1:10">
      <c r="A108" s="24" t="s">
        <v>105</v>
      </c>
      <c r="B108" s="14"/>
      <c r="C108" s="9"/>
      <c r="D108" s="65"/>
      <c r="E108" s="78"/>
      <c r="F108" s="68"/>
      <c r="G108" s="65">
        <v>275</v>
      </c>
      <c r="H108" s="65"/>
      <c r="I108" s="7"/>
    </row>
    <row r="109" spans="1:10">
      <c r="A109" s="24" t="s">
        <v>106</v>
      </c>
      <c r="B109" s="14"/>
      <c r="C109" s="9"/>
      <c r="D109" s="65"/>
      <c r="E109" s="78"/>
      <c r="F109" s="68">
        <v>93.56</v>
      </c>
      <c r="G109" s="82">
        <v>42.42</v>
      </c>
      <c r="H109" s="65"/>
      <c r="I109" s="7"/>
    </row>
    <row r="110" spans="1:10">
      <c r="A110" s="24" t="s">
        <v>107</v>
      </c>
      <c r="B110" s="14"/>
      <c r="C110" s="9"/>
      <c r="D110" s="131">
        <v>0.55000000000000004</v>
      </c>
      <c r="E110" s="78"/>
      <c r="F110" s="68"/>
      <c r="G110" s="82"/>
      <c r="H110" s="65"/>
      <c r="I110" s="7"/>
    </row>
    <row r="111" spans="1:10" ht="15.75" thickBot="1">
      <c r="A111" s="33" t="s">
        <v>108</v>
      </c>
      <c r="B111" s="17"/>
      <c r="C111" s="34"/>
      <c r="D111" s="77">
        <f>(82551530+100158368)</f>
        <v>182709898</v>
      </c>
      <c r="E111" s="134">
        <f>(192333720+98172791)</f>
        <v>290506511</v>
      </c>
      <c r="F111" s="133">
        <f>(D111/E96)</f>
        <v>896.46730549381539</v>
      </c>
      <c r="G111" s="136">
        <f>(E111/G96)</f>
        <v>1426.9543974261364</v>
      </c>
      <c r="H111" s="133">
        <f>(I111/H96)</f>
        <v>1369.1234658209453</v>
      </c>
      <c r="I111" s="135">
        <f>(180095452+98784045)</f>
        <v>278879497</v>
      </c>
    </row>
    <row r="112" spans="1:10">
      <c r="A112" s="22"/>
      <c r="B112" s="14"/>
      <c r="C112" s="9"/>
      <c r="D112" s="30"/>
      <c r="E112" s="44"/>
      <c r="F112" s="43"/>
      <c r="G112" s="9"/>
    </row>
    <row r="113" spans="1:4">
      <c r="A113" s="128" t="s">
        <v>110</v>
      </c>
      <c r="B113" s="130" t="s">
        <v>4</v>
      </c>
      <c r="C113" s="130" t="s">
        <v>5</v>
      </c>
    </row>
    <row r="114" spans="1:4">
      <c r="A114" s="129" t="s">
        <v>111</v>
      </c>
      <c r="B114" s="130" t="s">
        <v>73</v>
      </c>
      <c r="C114" s="130"/>
      <c r="D114" s="1"/>
    </row>
    <row r="115" spans="1:4">
      <c r="A115" s="129" t="s">
        <v>112</v>
      </c>
      <c r="B115" s="130" t="s">
        <v>73</v>
      </c>
      <c r="C115" s="130"/>
    </row>
    <row r="116" spans="1:4">
      <c r="A116" s="129" t="s">
        <v>113</v>
      </c>
      <c r="B116" s="130" t="s">
        <v>73</v>
      </c>
      <c r="C116" s="130"/>
      <c r="D116" s="46" t="s">
        <v>140</v>
      </c>
    </row>
    <row r="117" spans="1:4">
      <c r="A117" s="129" t="s">
        <v>114</v>
      </c>
      <c r="B117" s="130" t="s">
        <v>73</v>
      </c>
      <c r="C117" s="130"/>
      <c r="D117" s="46" t="s">
        <v>140</v>
      </c>
    </row>
    <row r="118" spans="1:4">
      <c r="A118" s="129" t="s">
        <v>116</v>
      </c>
      <c r="B118" s="130" t="s">
        <v>73</v>
      </c>
      <c r="C118" s="130"/>
      <c r="D118" s="46" t="s">
        <v>146</v>
      </c>
    </row>
    <row r="119" spans="1:4">
      <c r="A119" s="45" t="s">
        <v>119</v>
      </c>
    </row>
    <row r="120" spans="1:4">
      <c r="A120" s="46" t="s">
        <v>125</v>
      </c>
    </row>
    <row r="121" spans="1:4">
      <c r="A121" s="46" t="s">
        <v>147</v>
      </c>
    </row>
    <row r="122" spans="1:4" ht="15.75" thickBot="1">
      <c r="A122" s="46" t="s">
        <v>148</v>
      </c>
    </row>
    <row r="123" spans="1:4">
      <c r="A123" s="73" t="s">
        <v>121</v>
      </c>
      <c r="B123" s="4"/>
    </row>
    <row r="124" spans="1:4" ht="15.75" thickBot="1">
      <c r="A124" s="162" t="s">
        <v>122</v>
      </c>
      <c r="B124" s="163">
        <f>(40/64)</f>
        <v>0.625</v>
      </c>
    </row>
  </sheetData>
  <hyperlinks>
    <hyperlink ref="D10" r:id="rId1" xr:uid="{00000000-0004-0000-0100-000000000000}"/>
    <hyperlink ref="D27" r:id="rId2" xr:uid="{00000000-0004-0000-0100-000001000000}"/>
    <hyperlink ref="D30" r:id="rId3" xr:uid="{00000000-0004-0000-0100-000002000000}"/>
    <hyperlink ref="D31" r:id="rId4" xr:uid="{00000000-0004-0000-0100-000003000000}"/>
    <hyperlink ref="D33" r:id="rId5" xr:uid="{00000000-0004-0000-0100-000004000000}"/>
    <hyperlink ref="D35" r:id="rId6" xr:uid="{00000000-0004-0000-0100-000005000000}"/>
    <hyperlink ref="J40" r:id="rId7" xr:uid="{00000000-0004-0000-0100-000006000000}"/>
    <hyperlink ref="J41" r:id="rId8" xr:uid="{00000000-0004-0000-0100-000007000000}"/>
    <hyperlink ref="E68" r:id="rId9" xr:uid="{00000000-0004-0000-0100-000008000000}"/>
    <hyperlink ref="H73" r:id="rId10" xr:uid="{00000000-0004-0000-0100-000009000000}"/>
    <hyperlink ref="H82" r:id="rId11" xr:uid="{00000000-0004-0000-0100-00000A000000}"/>
    <hyperlink ref="J98" r:id="rId12" xr:uid="{00000000-0004-0000-0100-00000B000000}"/>
    <hyperlink ref="A120" r:id="rId13" xr:uid="{00000000-0004-0000-0100-00000C000000}"/>
    <hyperlink ref="A122" r:id="rId14" xr:uid="{00000000-0004-0000-0100-00000D000000}"/>
    <hyperlink ref="D118" r:id="rId15" xr:uid="{00000000-0004-0000-0100-00000E000000}"/>
    <hyperlink ref="D116" r:id="rId16" xr:uid="{00000000-0004-0000-0100-00000F000000}"/>
    <hyperlink ref="D117" r:id="rId17" xr:uid="{00000000-0004-0000-0100-000010000000}"/>
  </hyperlinks>
  <pageMargins left="0.7" right="0.7" top="0.75" bottom="0.75" header="0.3" footer="0.3"/>
  <pageSetup paperSize="9" orientation="portrait" verticalDpi="300" r:id="rId1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125"/>
  <sheetViews>
    <sheetView topLeftCell="A109" workbookViewId="0">
      <selection activeCell="A126" sqref="A126"/>
    </sheetView>
  </sheetViews>
  <sheetFormatPr defaultColWidth="11.42578125" defaultRowHeight="15"/>
  <cols>
    <col min="1" max="1" width="94.85546875" customWidth="1"/>
    <col min="3" max="3" width="26.85546875" customWidth="1"/>
    <col min="4" max="4" width="18.7109375" customWidth="1"/>
    <col min="5" max="5" width="18.140625" customWidth="1"/>
    <col min="6" max="6" width="16" customWidth="1"/>
    <col min="8" max="8" width="16" customWidth="1"/>
    <col min="9" max="9" width="16.28515625" customWidth="1"/>
  </cols>
  <sheetData>
    <row r="2" spans="1:7" ht="15.75" thickBot="1"/>
    <row r="3" spans="1:7">
      <c r="A3" s="2"/>
      <c r="B3" s="3"/>
      <c r="C3" s="4"/>
    </row>
    <row r="4" spans="1:7">
      <c r="A4" s="5" t="s">
        <v>0</v>
      </c>
      <c r="B4" s="6" t="s">
        <v>149</v>
      </c>
      <c r="C4" s="7"/>
      <c r="D4" s="122" t="s">
        <v>150</v>
      </c>
    </row>
    <row r="5" spans="1:7" ht="15.75" thickBot="1">
      <c r="A5" s="8"/>
      <c r="B5" s="9"/>
      <c r="C5" s="7"/>
    </row>
    <row r="6" spans="1:7">
      <c r="A6" s="10" t="s">
        <v>3</v>
      </c>
      <c r="B6" s="3"/>
      <c r="C6" s="4"/>
    </row>
    <row r="7" spans="1:7">
      <c r="A7" s="8"/>
      <c r="B7" s="11" t="s">
        <v>4</v>
      </c>
      <c r="C7" s="12" t="s">
        <v>5</v>
      </c>
    </row>
    <row r="8" spans="1:7">
      <c r="A8" s="13" t="s">
        <v>6</v>
      </c>
      <c r="B8" s="14" t="s">
        <v>7</v>
      </c>
      <c r="C8" s="15"/>
      <c r="D8" s="46" t="s">
        <v>151</v>
      </c>
    </row>
    <row r="9" spans="1:7">
      <c r="A9" s="13" t="s">
        <v>8</v>
      </c>
      <c r="B9" s="14"/>
      <c r="C9" s="15" t="s">
        <v>7</v>
      </c>
      <c r="G9" s="46"/>
    </row>
    <row r="10" spans="1:7">
      <c r="A10" s="13" t="s">
        <v>11</v>
      </c>
      <c r="B10" s="14"/>
      <c r="C10" s="15" t="s">
        <v>7</v>
      </c>
    </row>
    <row r="11" spans="1:7">
      <c r="A11" s="13" t="s">
        <v>12</v>
      </c>
      <c r="B11" s="14"/>
      <c r="C11" s="15" t="s">
        <v>7</v>
      </c>
    </row>
    <row r="12" spans="1:7">
      <c r="A12" s="13" t="s">
        <v>13</v>
      </c>
      <c r="B12" s="14"/>
      <c r="C12" s="15" t="s">
        <v>7</v>
      </c>
    </row>
    <row r="13" spans="1:7" ht="15.75" thickBot="1">
      <c r="A13" s="16"/>
      <c r="B13" s="17"/>
      <c r="C13" s="18"/>
    </row>
    <row r="14" spans="1:7" ht="15.75" thickBot="1">
      <c r="A14" s="19"/>
      <c r="B14" s="9"/>
      <c r="C14" s="9"/>
      <c r="D14" s="9"/>
    </row>
    <row r="15" spans="1:7">
      <c r="A15" s="10" t="s">
        <v>14</v>
      </c>
      <c r="B15" s="20"/>
      <c r="C15" s="4"/>
    </row>
    <row r="16" spans="1:7">
      <c r="A16" s="8"/>
      <c r="B16" s="11" t="s">
        <v>4</v>
      </c>
      <c r="C16" s="12" t="s">
        <v>5</v>
      </c>
    </row>
    <row r="17" spans="1:8">
      <c r="A17" s="13" t="s">
        <v>6</v>
      </c>
      <c r="B17" s="14"/>
      <c r="C17" s="15" t="s">
        <v>7</v>
      </c>
      <c r="D17" s="1"/>
    </row>
    <row r="18" spans="1:8">
      <c r="A18" s="13" t="s">
        <v>8</v>
      </c>
      <c r="B18" s="14" t="s">
        <v>7</v>
      </c>
      <c r="C18" s="15"/>
      <c r="D18" s="46" t="s">
        <v>152</v>
      </c>
    </row>
    <row r="19" spans="1:8">
      <c r="A19" s="13" t="s">
        <v>11</v>
      </c>
      <c r="B19" s="14" t="s">
        <v>7</v>
      </c>
      <c r="C19" s="15"/>
      <c r="D19" s="46" t="s">
        <v>153</v>
      </c>
    </row>
    <row r="20" spans="1:8" ht="15.75" thickBot="1">
      <c r="A20" s="16" t="s">
        <v>12</v>
      </c>
      <c r="B20" s="17"/>
      <c r="C20" s="18" t="s">
        <v>7</v>
      </c>
      <c r="D20" s="1"/>
      <c r="E20" s="1"/>
      <c r="F20" s="1"/>
      <c r="G20" s="1"/>
    </row>
    <row r="21" spans="1:8">
      <c r="A21" s="8"/>
      <c r="B21" s="9"/>
      <c r="C21" s="9"/>
    </row>
    <row r="22" spans="1:8" ht="15.75" thickBot="1">
      <c r="A22" s="8"/>
      <c r="B22" s="9"/>
      <c r="C22" s="9"/>
    </row>
    <row r="23" spans="1:8">
      <c r="A23" s="10" t="s">
        <v>16</v>
      </c>
      <c r="B23" s="20"/>
      <c r="C23" s="4"/>
      <c r="D23" s="46" t="s">
        <v>154</v>
      </c>
    </row>
    <row r="24" spans="1:8">
      <c r="A24" s="8"/>
      <c r="B24" s="11" t="s">
        <v>4</v>
      </c>
      <c r="C24" s="12" t="s">
        <v>5</v>
      </c>
    </row>
    <row r="25" spans="1:8">
      <c r="A25" s="13" t="s">
        <v>6</v>
      </c>
      <c r="B25" s="14" t="s">
        <v>7</v>
      </c>
      <c r="C25" s="15"/>
      <c r="D25" s="46" t="s">
        <v>155</v>
      </c>
    </row>
    <row r="26" spans="1:8">
      <c r="A26" s="13" t="s">
        <v>8</v>
      </c>
      <c r="B26" s="14"/>
      <c r="C26" s="15" t="s">
        <v>7</v>
      </c>
      <c r="D26" s="46"/>
    </row>
    <row r="27" spans="1:8">
      <c r="A27" s="13" t="s">
        <v>11</v>
      </c>
      <c r="B27" s="14" t="s">
        <v>7</v>
      </c>
      <c r="C27" s="15"/>
      <c r="D27" s="46" t="s">
        <v>156</v>
      </c>
    </row>
    <row r="28" spans="1:8">
      <c r="A28" s="13" t="s">
        <v>12</v>
      </c>
      <c r="B28" s="14" t="s">
        <v>7</v>
      </c>
      <c r="C28" s="15"/>
      <c r="D28" s="46" t="s">
        <v>157</v>
      </c>
    </row>
    <row r="29" spans="1:8">
      <c r="A29" s="13" t="s">
        <v>13</v>
      </c>
      <c r="B29" s="14" t="s">
        <v>7</v>
      </c>
      <c r="C29" s="15"/>
      <c r="D29" s="46" t="s">
        <v>158</v>
      </c>
    </row>
    <row r="30" spans="1:8">
      <c r="A30" s="13" t="s">
        <v>19</v>
      </c>
      <c r="B30" s="14" t="s">
        <v>7</v>
      </c>
      <c r="C30" s="15"/>
      <c r="D30" s="46" t="s">
        <v>159</v>
      </c>
      <c r="E30" s="9"/>
      <c r="F30" s="9"/>
      <c r="G30" s="21"/>
      <c r="H30" s="14"/>
    </row>
    <row r="31" spans="1:8">
      <c r="A31" s="13" t="s">
        <v>21</v>
      </c>
      <c r="B31" s="14" t="s">
        <v>7</v>
      </c>
      <c r="C31" s="15"/>
      <c r="D31" s="46" t="s">
        <v>160</v>
      </c>
      <c r="E31" s="9"/>
      <c r="F31" s="9"/>
      <c r="G31" s="21"/>
      <c r="H31" s="14"/>
    </row>
    <row r="32" spans="1:8">
      <c r="A32" s="13" t="s">
        <v>22</v>
      </c>
      <c r="B32" s="14" t="s">
        <v>7</v>
      </c>
      <c r="C32" s="15"/>
      <c r="D32" s="46" t="s">
        <v>161</v>
      </c>
    </row>
    <row r="33" spans="1:9">
      <c r="A33" s="13" t="s">
        <v>23</v>
      </c>
      <c r="B33" s="14" t="s">
        <v>7</v>
      </c>
      <c r="C33" s="15"/>
      <c r="D33" s="46" t="s">
        <v>162</v>
      </c>
    </row>
    <row r="34" spans="1:9" ht="15.75" thickBot="1">
      <c r="A34" s="16" t="s">
        <v>25</v>
      </c>
      <c r="B34" s="17" t="s">
        <v>7</v>
      </c>
      <c r="C34" s="18"/>
      <c r="D34" s="46" t="s">
        <v>163</v>
      </c>
      <c r="E34" s="1"/>
      <c r="F34" s="1"/>
    </row>
    <row r="35" spans="1:9">
      <c r="A35" s="108"/>
      <c r="B35" s="9"/>
      <c r="C35" s="9"/>
      <c r="H35" s="14"/>
    </row>
    <row r="36" spans="1:9" ht="15.75" thickBot="1">
      <c r="A36" s="48"/>
      <c r="B36" s="47"/>
      <c r="C36" s="22"/>
    </row>
    <row r="37" spans="1:9" ht="15.75" thickBot="1">
      <c r="A37" s="57"/>
      <c r="B37" s="51"/>
      <c r="C37" s="3"/>
      <c r="D37" s="3"/>
      <c r="E37" s="3"/>
      <c r="F37" s="3"/>
      <c r="G37" s="23"/>
    </row>
    <row r="38" spans="1:9" ht="15.75" thickBot="1">
      <c r="A38" s="10" t="s">
        <v>27</v>
      </c>
      <c r="B38" s="20"/>
      <c r="C38" s="57"/>
      <c r="D38" s="69">
        <v>42736</v>
      </c>
      <c r="E38" s="4"/>
      <c r="F38" s="92">
        <v>42370</v>
      </c>
      <c r="G38" s="102"/>
      <c r="H38" s="102" t="s">
        <v>28</v>
      </c>
      <c r="I38" s="98"/>
    </row>
    <row r="39" spans="1:9" ht="15.75" thickBot="1">
      <c r="A39" s="10" t="s">
        <v>164</v>
      </c>
      <c r="B39" s="20"/>
      <c r="C39" s="3"/>
      <c r="D39" s="72">
        <v>153655</v>
      </c>
      <c r="E39" s="4"/>
      <c r="F39" s="93">
        <v>153111</v>
      </c>
      <c r="G39" s="88"/>
      <c r="H39" s="89">
        <v>152843</v>
      </c>
      <c r="I39" s="99"/>
    </row>
    <row r="40" spans="1:9" ht="15.75" thickBot="1">
      <c r="A40" s="8"/>
      <c r="B40" s="11" t="s">
        <v>4</v>
      </c>
      <c r="C40" s="11" t="s">
        <v>5</v>
      </c>
      <c r="D40" s="86" t="s">
        <v>30</v>
      </c>
      <c r="E40" s="87" t="s">
        <v>31</v>
      </c>
      <c r="F40" s="86" t="s">
        <v>30</v>
      </c>
      <c r="G40" s="87" t="s">
        <v>31</v>
      </c>
      <c r="H40" s="86" t="s">
        <v>32</v>
      </c>
      <c r="I40" s="98" t="s">
        <v>33</v>
      </c>
    </row>
    <row r="41" spans="1:9">
      <c r="A41" s="24" t="s">
        <v>34</v>
      </c>
      <c r="B41" s="14"/>
      <c r="C41" s="14" t="s">
        <v>7</v>
      </c>
      <c r="D41" s="103">
        <f>(D42+D53+D59)</f>
        <v>0</v>
      </c>
      <c r="E41" s="94">
        <f>(D41/D39)*1000</f>
        <v>0</v>
      </c>
      <c r="F41" s="103">
        <f>(F42+F53+F59)</f>
        <v>0</v>
      </c>
      <c r="G41" s="94">
        <f>(F41/F39)*1000</f>
        <v>0</v>
      </c>
      <c r="H41" s="103">
        <f>(H42+H53+H59)</f>
        <v>0</v>
      </c>
      <c r="I41" s="94">
        <f>(H41/H39)*1000</f>
        <v>0</v>
      </c>
    </row>
    <row r="42" spans="1:9">
      <c r="A42" s="24" t="s">
        <v>36</v>
      </c>
      <c r="B42" s="14"/>
      <c r="C42" s="14"/>
      <c r="D42" s="104">
        <f>SUM(D44:D52)</f>
        <v>0</v>
      </c>
      <c r="E42" s="95">
        <f>(D42/D39)*1000</f>
        <v>0</v>
      </c>
      <c r="F42" s="104">
        <f>SUM(F44:F52)</f>
        <v>0</v>
      </c>
      <c r="G42" s="95">
        <f>(F42/F39)*1000</f>
        <v>0</v>
      </c>
      <c r="H42" s="104">
        <f>SUM(H44:H52)</f>
        <v>0</v>
      </c>
      <c r="I42" s="95">
        <f>(H42/H39)*1000</f>
        <v>0</v>
      </c>
    </row>
    <row r="43" spans="1:9">
      <c r="A43" s="25" t="s">
        <v>37</v>
      </c>
      <c r="B43" s="14"/>
      <c r="C43" s="14"/>
      <c r="D43" s="105"/>
      <c r="E43" s="94">
        <f>(D43/D39)*1000</f>
        <v>0</v>
      </c>
      <c r="F43" s="105"/>
      <c r="G43" s="94">
        <f>(F43/F39)*1000</f>
        <v>0</v>
      </c>
      <c r="H43" s="105"/>
      <c r="I43" s="94">
        <f>(H43/H39)*1000</f>
        <v>0</v>
      </c>
    </row>
    <row r="44" spans="1:9">
      <c r="A44" s="25" t="s">
        <v>38</v>
      </c>
      <c r="B44" s="14"/>
      <c r="C44" s="14"/>
      <c r="D44" s="105"/>
      <c r="E44" s="96">
        <f>(D44/D39)</f>
        <v>0</v>
      </c>
      <c r="F44" s="105"/>
      <c r="G44" s="96">
        <f>(F44/F39)</f>
        <v>0</v>
      </c>
      <c r="H44" s="105"/>
      <c r="I44" s="96">
        <f>(H44/H39)</f>
        <v>0</v>
      </c>
    </row>
    <row r="45" spans="1:9">
      <c r="A45" s="25" t="s">
        <v>39</v>
      </c>
      <c r="B45" s="27"/>
      <c r="C45" s="14"/>
      <c r="D45" s="105"/>
      <c r="E45" s="97">
        <f>(D45/D39)</f>
        <v>0</v>
      </c>
      <c r="F45" s="105"/>
      <c r="G45" s="96">
        <f>(F45/F39)*1000</f>
        <v>0</v>
      </c>
      <c r="H45" s="105"/>
      <c r="I45" s="96">
        <f>(H45/H39)*1000</f>
        <v>0</v>
      </c>
    </row>
    <row r="46" spans="1:9">
      <c r="A46" s="25" t="s">
        <v>40</v>
      </c>
      <c r="B46" s="14"/>
      <c r="C46" s="14"/>
      <c r="D46" s="105"/>
      <c r="E46" s="96">
        <f>(D46/D39)*1000</f>
        <v>0</v>
      </c>
      <c r="F46" s="123"/>
      <c r="G46" s="96">
        <f>(F46/F39)*1000</f>
        <v>0</v>
      </c>
      <c r="H46" s="123"/>
      <c r="I46" s="96">
        <f>(H46/H39)*1000</f>
        <v>0</v>
      </c>
    </row>
    <row r="47" spans="1:9">
      <c r="A47" s="25" t="s">
        <v>41</v>
      </c>
      <c r="B47" s="14"/>
      <c r="C47" s="14"/>
      <c r="D47" s="105"/>
      <c r="E47" s="96">
        <f>(D47/D39)*1000</f>
        <v>0</v>
      </c>
      <c r="F47" s="123"/>
      <c r="G47" s="96">
        <f>(F47/F39)*1000</f>
        <v>0</v>
      </c>
      <c r="H47" s="123"/>
      <c r="I47" s="96">
        <f>(H47/H39)*1000</f>
        <v>0</v>
      </c>
    </row>
    <row r="48" spans="1:9">
      <c r="A48" s="25" t="s">
        <v>42</v>
      </c>
      <c r="B48" s="14"/>
      <c r="C48" s="14"/>
      <c r="D48" s="105"/>
      <c r="E48" s="96">
        <f>(D48/D39)*1000</f>
        <v>0</v>
      </c>
      <c r="F48" s="123"/>
      <c r="G48" s="96">
        <f>(F48/F39)*1000</f>
        <v>0</v>
      </c>
      <c r="H48" s="123"/>
      <c r="I48" s="96">
        <f>(H48/H39)*1000</f>
        <v>0</v>
      </c>
    </row>
    <row r="49" spans="1:9">
      <c r="A49" s="25" t="s">
        <v>43</v>
      </c>
      <c r="B49" s="14"/>
      <c r="C49" s="14"/>
      <c r="D49" s="105"/>
      <c r="E49" s="96">
        <f>(D49/D39)*1000</f>
        <v>0</v>
      </c>
      <c r="F49" s="124"/>
      <c r="G49" s="116">
        <f>(F49/F39)*1000</f>
        <v>0</v>
      </c>
      <c r="H49" s="124"/>
      <c r="I49" s="117">
        <f>(H49/H39)*1000</f>
        <v>0</v>
      </c>
    </row>
    <row r="50" spans="1:9">
      <c r="A50" s="25" t="s">
        <v>44</v>
      </c>
      <c r="B50" s="14"/>
      <c r="C50" s="14"/>
      <c r="D50" s="105"/>
      <c r="E50" s="96">
        <f>(D50/D39)*1000</f>
        <v>0</v>
      </c>
      <c r="F50" s="105"/>
      <c r="G50" s="96">
        <f>(F50/F39)*1000</f>
        <v>0</v>
      </c>
      <c r="H50" s="105"/>
      <c r="I50" s="96">
        <f>(H50/H39)*1000</f>
        <v>0</v>
      </c>
    </row>
    <row r="51" spans="1:9">
      <c r="A51" s="25" t="s">
        <v>45</v>
      </c>
      <c r="B51" s="14"/>
      <c r="C51" s="14"/>
      <c r="D51" s="105"/>
      <c r="E51" s="96">
        <f>(D51/D39)*1000</f>
        <v>0</v>
      </c>
      <c r="F51" s="123"/>
      <c r="G51" s="96">
        <f>(F51/F39)*1000</f>
        <v>0</v>
      </c>
      <c r="H51" s="123"/>
      <c r="I51" s="96">
        <f>(H51/H39)*1000</f>
        <v>0</v>
      </c>
    </row>
    <row r="52" spans="1:9">
      <c r="A52" s="25" t="s">
        <v>46</v>
      </c>
      <c r="B52" s="14"/>
      <c r="C52" s="14"/>
      <c r="D52" s="105"/>
      <c r="E52" s="96">
        <f>(D52/D39)*1000</f>
        <v>0</v>
      </c>
      <c r="F52" s="123"/>
      <c r="G52" s="96">
        <f>(F52/F39)*1000</f>
        <v>0</v>
      </c>
      <c r="H52" s="123"/>
      <c r="I52" s="96">
        <f>(H52/H39)*1000</f>
        <v>0</v>
      </c>
    </row>
    <row r="53" spans="1:9">
      <c r="A53" s="24" t="s">
        <v>47</v>
      </c>
      <c r="B53" s="14"/>
      <c r="C53" s="14"/>
      <c r="D53" s="104">
        <f>SUM(D54:D58)</f>
        <v>0</v>
      </c>
      <c r="E53" s="95">
        <f>(D53/D39)*1000</f>
        <v>0</v>
      </c>
      <c r="F53" s="104">
        <f>SUM(F54:F58)</f>
        <v>0</v>
      </c>
      <c r="G53" s="95">
        <f>(F53/F39)*1000</f>
        <v>0</v>
      </c>
      <c r="H53" s="104">
        <f>SUM(H54:H58)</f>
        <v>0</v>
      </c>
      <c r="I53" s="95">
        <f>(H53/H39)*1000</f>
        <v>0</v>
      </c>
    </row>
    <row r="54" spans="1:9">
      <c r="A54" s="25" t="s">
        <v>48</v>
      </c>
      <c r="B54" s="14"/>
      <c r="C54" s="14"/>
      <c r="D54" s="105"/>
      <c r="E54" s="100">
        <f>(D54/D39)*1000</f>
        <v>0</v>
      </c>
      <c r="F54" s="107"/>
      <c r="G54" s="100">
        <f>(F54/F39)*1000</f>
        <v>0</v>
      </c>
      <c r="H54" s="107"/>
      <c r="I54" s="100">
        <f>(H54/H39)*1000</f>
        <v>0</v>
      </c>
    </row>
    <row r="55" spans="1:9">
      <c r="A55" s="25" t="s">
        <v>49</v>
      </c>
      <c r="B55" s="14"/>
      <c r="C55" s="14"/>
      <c r="D55" s="105"/>
      <c r="E55" s="100">
        <f>(D55/D39)*1000</f>
        <v>0</v>
      </c>
      <c r="F55" s="123"/>
      <c r="G55" s="100">
        <f>(F55/F39)*1000</f>
        <v>0</v>
      </c>
      <c r="H55" s="123"/>
      <c r="I55" s="100">
        <f>(H55/H39)*1000</f>
        <v>0</v>
      </c>
    </row>
    <row r="56" spans="1:9">
      <c r="A56" s="25" t="s">
        <v>50</v>
      </c>
      <c r="B56" s="14"/>
      <c r="C56" s="14"/>
      <c r="D56" s="105"/>
      <c r="E56" s="100">
        <f>(D56/D39)*1000</f>
        <v>0</v>
      </c>
      <c r="F56" s="123"/>
      <c r="G56" s="100">
        <f>(F56/F39)*1000</f>
        <v>0</v>
      </c>
      <c r="H56" s="123"/>
      <c r="I56" s="100">
        <f>(H56/H39)*1000</f>
        <v>0</v>
      </c>
    </row>
    <row r="57" spans="1:9">
      <c r="A57" s="25" t="s">
        <v>51</v>
      </c>
      <c r="B57" s="14"/>
      <c r="C57" s="14"/>
      <c r="D57" s="105"/>
      <c r="E57" s="100">
        <f>(D57/D39)*1000</f>
        <v>0</v>
      </c>
      <c r="F57" s="107"/>
      <c r="G57" s="100">
        <f>(F57/F39)*1000</f>
        <v>0</v>
      </c>
      <c r="H57" s="107"/>
      <c r="I57" s="100">
        <f>(H57/H39)*1000</f>
        <v>0</v>
      </c>
    </row>
    <row r="58" spans="1:9">
      <c r="A58" s="25" t="s">
        <v>52</v>
      </c>
      <c r="B58" s="14"/>
      <c r="C58" s="14"/>
      <c r="D58" s="105"/>
      <c r="E58" s="100">
        <f>(D58/D39)*1000</f>
        <v>0</v>
      </c>
      <c r="F58" s="123"/>
      <c r="G58" s="100">
        <f>(F58/F39)*1000</f>
        <v>0</v>
      </c>
      <c r="H58" s="123"/>
      <c r="I58" s="100">
        <f>(H58/H39)*1000</f>
        <v>0</v>
      </c>
    </row>
    <row r="59" spans="1:9">
      <c r="A59" s="24" t="s">
        <v>53</v>
      </c>
      <c r="B59" s="14"/>
      <c r="C59" s="14"/>
      <c r="D59" s="104">
        <f>SUM(D60:D62)</f>
        <v>0</v>
      </c>
      <c r="E59" s="95">
        <f>(D59/D39)*1000</f>
        <v>0</v>
      </c>
      <c r="F59" s="104">
        <f>SUM(F60:F62)</f>
        <v>0</v>
      </c>
      <c r="G59" s="95">
        <f>(F59/F39)*1000</f>
        <v>0</v>
      </c>
      <c r="H59" s="104">
        <f>SUM(H60:H62)</f>
        <v>0</v>
      </c>
      <c r="I59" s="95">
        <f>(H59/H39)*1000</f>
        <v>0</v>
      </c>
    </row>
    <row r="60" spans="1:9">
      <c r="A60" s="28" t="s">
        <v>54</v>
      </c>
      <c r="B60" s="14"/>
      <c r="C60" s="14"/>
      <c r="D60" s="105"/>
      <c r="E60" s="100">
        <f>(D60/D39)*1000</f>
        <v>0</v>
      </c>
      <c r="F60" s="105"/>
      <c r="G60" s="100">
        <f>(F60/F39)*1000</f>
        <v>0</v>
      </c>
      <c r="H60" s="105"/>
      <c r="I60" s="100">
        <f>(H60/H39)*1000</f>
        <v>0</v>
      </c>
    </row>
    <row r="61" spans="1:9">
      <c r="A61" s="28" t="s">
        <v>55</v>
      </c>
      <c r="B61" s="14"/>
      <c r="C61" s="14"/>
      <c r="D61" s="105"/>
      <c r="E61" s="100">
        <f>(D61/D39)*1000</f>
        <v>0</v>
      </c>
      <c r="F61" s="124"/>
      <c r="G61" s="100">
        <f>(F61/F39)*1000</f>
        <v>0</v>
      </c>
      <c r="H61" s="105"/>
      <c r="I61" s="100">
        <f>(H61/H39)*1000</f>
        <v>0</v>
      </c>
    </row>
    <row r="62" spans="1:9" ht="15.75" thickBot="1">
      <c r="A62" s="70" t="s">
        <v>56</v>
      </c>
      <c r="B62" s="17"/>
      <c r="C62" s="17"/>
      <c r="D62" s="106"/>
      <c r="E62" s="101">
        <f>(D62/D39)*1000</f>
        <v>0</v>
      </c>
      <c r="F62" s="106"/>
      <c r="G62" s="101">
        <f>(F62/F39)*1000</f>
        <v>0</v>
      </c>
      <c r="H62" s="106"/>
      <c r="I62" s="101">
        <f>(H62/H39)*1000</f>
        <v>0</v>
      </c>
    </row>
    <row r="63" spans="1:9">
      <c r="A63" s="147"/>
      <c r="B63" s="52"/>
      <c r="C63" s="52"/>
      <c r="D63" s="148"/>
      <c r="E63" s="3"/>
      <c r="F63" s="3"/>
      <c r="G63" s="4"/>
      <c r="H63" s="31"/>
      <c r="I63" s="9"/>
    </row>
    <row r="64" spans="1:9" ht="15.75" thickBot="1">
      <c r="A64" s="28"/>
      <c r="B64" s="14"/>
      <c r="C64" s="14"/>
      <c r="D64" s="26"/>
      <c r="E64" s="9"/>
      <c r="F64" s="9"/>
      <c r="G64" s="7"/>
      <c r="H64" s="9"/>
      <c r="I64" s="9"/>
    </row>
    <row r="65" spans="1:9">
      <c r="A65" s="149" t="s">
        <v>57</v>
      </c>
      <c r="B65" s="150" t="s">
        <v>4</v>
      </c>
      <c r="C65" s="150" t="s">
        <v>5</v>
      </c>
      <c r="D65" s="151"/>
      <c r="E65" s="3"/>
      <c r="F65" s="3"/>
      <c r="G65" s="4"/>
      <c r="H65" s="9"/>
      <c r="I65" s="9"/>
    </row>
    <row r="66" spans="1:9">
      <c r="A66" s="13"/>
      <c r="B66" s="14"/>
      <c r="C66" s="14" t="s">
        <v>7</v>
      </c>
      <c r="D66" s="49"/>
      <c r="E66" s="9"/>
      <c r="F66" s="9"/>
      <c r="G66" s="7"/>
      <c r="H66" s="9"/>
      <c r="I66" s="9"/>
    </row>
    <row r="67" spans="1:9">
      <c r="A67" s="24" t="s">
        <v>60</v>
      </c>
      <c r="B67" s="11" t="s">
        <v>4</v>
      </c>
      <c r="C67" s="11" t="s">
        <v>5</v>
      </c>
      <c r="D67" s="14"/>
      <c r="E67" s="9"/>
      <c r="F67" s="9"/>
      <c r="G67" s="7"/>
      <c r="H67" s="9"/>
      <c r="I67" s="9"/>
    </row>
    <row r="68" spans="1:9" ht="15.75" thickBot="1">
      <c r="A68" s="16"/>
      <c r="B68" s="17"/>
      <c r="C68" s="17" t="s">
        <v>7</v>
      </c>
      <c r="D68" s="34"/>
      <c r="E68" s="34"/>
      <c r="F68" s="34"/>
      <c r="G68" s="35"/>
      <c r="H68" s="9"/>
      <c r="I68" s="9"/>
    </row>
    <row r="69" spans="1:9">
      <c r="A69" s="13"/>
      <c r="B69" s="14"/>
      <c r="C69" s="14"/>
      <c r="D69" s="9"/>
      <c r="E69" s="9"/>
      <c r="F69" s="9"/>
      <c r="G69" s="7"/>
      <c r="H69" s="9"/>
      <c r="I69" s="9"/>
    </row>
    <row r="70" spans="1:9">
      <c r="A70" s="24" t="s">
        <v>61</v>
      </c>
      <c r="B70" s="14"/>
      <c r="C70" s="14"/>
      <c r="D70" s="29"/>
      <c r="E70" s="22" t="s">
        <v>62</v>
      </c>
      <c r="F70" s="22" t="s">
        <v>63</v>
      </c>
      <c r="G70" s="7"/>
      <c r="H70" s="9"/>
      <c r="I70" s="9"/>
    </row>
    <row r="71" spans="1:9">
      <c r="A71" s="13" t="s">
        <v>64</v>
      </c>
      <c r="B71" s="14"/>
      <c r="C71" s="14"/>
      <c r="D71" s="114">
        <f>SUM(D72:D77)</f>
        <v>42</v>
      </c>
      <c r="E71" s="56">
        <f>(F71/D71)</f>
        <v>3658.4523809523807</v>
      </c>
      <c r="F71" s="30">
        <v>153655</v>
      </c>
      <c r="G71" s="7"/>
      <c r="H71" s="126"/>
      <c r="I71" s="9"/>
    </row>
    <row r="72" spans="1:9">
      <c r="A72" s="13" t="s">
        <v>66</v>
      </c>
      <c r="B72" s="14"/>
      <c r="C72" s="14"/>
      <c r="D72" s="26"/>
      <c r="E72" s="56"/>
      <c r="F72" s="30"/>
      <c r="G72" s="7"/>
      <c r="H72" s="9"/>
      <c r="I72" s="9"/>
    </row>
    <row r="73" spans="1:9">
      <c r="A73" s="13" t="s">
        <v>67</v>
      </c>
      <c r="B73" s="14"/>
      <c r="C73" s="14"/>
      <c r="D73" s="26"/>
      <c r="E73" s="110" t="e">
        <f>(F71/D73)</f>
        <v>#DIV/0!</v>
      </c>
      <c r="F73" s="30"/>
      <c r="G73" s="7"/>
      <c r="H73" s="9"/>
      <c r="I73" s="9"/>
    </row>
    <row r="74" spans="1:9">
      <c r="A74" s="13" t="s">
        <v>68</v>
      </c>
      <c r="B74" s="14"/>
      <c r="C74" s="14"/>
      <c r="D74" s="26"/>
      <c r="E74" s="56" t="e">
        <f>(F71/D74)</f>
        <v>#DIV/0!</v>
      </c>
      <c r="F74" s="30"/>
      <c r="G74" s="7"/>
      <c r="H74" s="9"/>
      <c r="I74" s="9"/>
    </row>
    <row r="75" spans="1:9">
      <c r="A75" s="13" t="s">
        <v>69</v>
      </c>
      <c r="B75" s="14"/>
      <c r="C75" s="14"/>
      <c r="D75" s="26"/>
      <c r="E75" s="56" t="e">
        <f>(F71/D75)</f>
        <v>#DIV/0!</v>
      </c>
      <c r="F75" s="31"/>
      <c r="G75" s="7"/>
      <c r="H75" s="9"/>
      <c r="I75" s="9"/>
    </row>
    <row r="76" spans="1:9">
      <c r="A76" s="13" t="s">
        <v>70</v>
      </c>
      <c r="B76" s="14"/>
      <c r="C76" s="14"/>
      <c r="D76" s="26"/>
      <c r="E76" s="56" t="e">
        <f>(F71/D76)</f>
        <v>#DIV/0!</v>
      </c>
      <c r="F76" s="29"/>
      <c r="G76" s="7"/>
      <c r="H76" s="9"/>
      <c r="I76" s="9"/>
    </row>
    <row r="77" spans="1:9">
      <c r="A77" s="13" t="s">
        <v>165</v>
      </c>
      <c r="B77" s="14" t="s">
        <v>7</v>
      </c>
      <c r="C77" s="14"/>
      <c r="D77" s="115">
        <v>42</v>
      </c>
      <c r="E77" s="111">
        <f>(F71/D77)</f>
        <v>3658.4523809523807</v>
      </c>
      <c r="F77" s="9"/>
      <c r="G77" s="7"/>
      <c r="H77" s="9"/>
      <c r="I77" s="9"/>
    </row>
    <row r="78" spans="1:9">
      <c r="A78" s="137" t="s">
        <v>72</v>
      </c>
      <c r="B78" s="14"/>
      <c r="C78" s="14"/>
      <c r="D78" s="115"/>
      <c r="E78" s="111"/>
      <c r="F78" s="9"/>
      <c r="G78" s="7"/>
      <c r="H78" s="9"/>
      <c r="I78" s="9"/>
    </row>
    <row r="79" spans="1:9">
      <c r="A79" s="24" t="s">
        <v>75</v>
      </c>
      <c r="B79" s="11"/>
      <c r="C79" s="11"/>
      <c r="D79" s="30"/>
      <c r="E79" s="9"/>
      <c r="F79" s="9"/>
      <c r="G79" s="7"/>
      <c r="H79" s="9"/>
      <c r="I79" s="9"/>
    </row>
    <row r="80" spans="1:9">
      <c r="A80" s="24" t="s">
        <v>76</v>
      </c>
      <c r="B80" s="11"/>
      <c r="C80" s="11"/>
      <c r="D80" s="9"/>
      <c r="E80" s="9"/>
      <c r="F80" s="9"/>
      <c r="G80" s="7"/>
      <c r="H80" s="9"/>
      <c r="I80" s="9"/>
    </row>
    <row r="81" spans="1:10">
      <c r="A81" s="13" t="s">
        <v>77</v>
      </c>
      <c r="B81" s="14"/>
      <c r="C81" s="14"/>
      <c r="D81" s="9"/>
      <c r="E81" s="9"/>
      <c r="F81" s="9"/>
      <c r="G81" s="7"/>
      <c r="H81" s="9"/>
      <c r="I81" s="9"/>
    </row>
    <row r="82" spans="1:10">
      <c r="A82" s="24" t="s">
        <v>78</v>
      </c>
      <c r="B82" s="14"/>
      <c r="C82" s="14" t="s">
        <v>7</v>
      </c>
      <c r="D82" s="90" t="e">
        <f>(H94/D83)</f>
        <v>#DIV/0!</v>
      </c>
      <c r="E82" s="32"/>
      <c r="F82" s="32"/>
      <c r="G82" s="7"/>
      <c r="H82" s="9"/>
      <c r="I82" s="9"/>
    </row>
    <row r="83" spans="1:10">
      <c r="A83" s="13" t="s">
        <v>79</v>
      </c>
      <c r="B83" s="11"/>
      <c r="C83" s="14"/>
      <c r="D83" s="11"/>
      <c r="E83" s="22"/>
      <c r="F83" s="9"/>
      <c r="G83" s="7"/>
      <c r="H83" s="9"/>
      <c r="I83" s="9"/>
    </row>
    <row r="84" spans="1:10" ht="15.75" thickBot="1">
      <c r="A84" s="33" t="s">
        <v>80</v>
      </c>
      <c r="B84" s="17"/>
      <c r="C84" s="17" t="s">
        <v>7</v>
      </c>
      <c r="D84" s="109"/>
      <c r="E84" s="34"/>
      <c r="F84" s="34"/>
      <c r="G84" s="35"/>
      <c r="H84" s="146"/>
      <c r="I84" s="9"/>
    </row>
    <row r="85" spans="1:10" ht="15.75" thickBot="1">
      <c r="A85" s="24"/>
      <c r="B85" s="14"/>
      <c r="C85" s="14"/>
      <c r="D85" s="9"/>
      <c r="E85" s="9"/>
      <c r="F85" s="9"/>
      <c r="G85" s="9"/>
      <c r="I85" s="9"/>
    </row>
    <row r="86" spans="1:10">
      <c r="A86" s="10" t="s">
        <v>81</v>
      </c>
      <c r="B86" s="52"/>
      <c r="C86" s="52"/>
      <c r="D86" s="3"/>
      <c r="E86" s="3"/>
      <c r="F86" s="3"/>
      <c r="G86" s="4"/>
    </row>
    <row r="87" spans="1:10">
      <c r="A87" s="8"/>
      <c r="B87" s="11" t="s">
        <v>4</v>
      </c>
      <c r="C87" s="11" t="s">
        <v>5</v>
      </c>
      <c r="D87" s="22" t="s">
        <v>30</v>
      </c>
      <c r="E87" s="11" t="s">
        <v>82</v>
      </c>
      <c r="F87" s="9"/>
      <c r="G87" s="7"/>
    </row>
    <row r="88" spans="1:10">
      <c r="A88" s="25" t="s">
        <v>83</v>
      </c>
      <c r="B88" s="14"/>
      <c r="C88" s="14" t="s">
        <v>7</v>
      </c>
      <c r="D88" s="30"/>
      <c r="E88" s="36">
        <f>(D88/152000)</f>
        <v>0</v>
      </c>
      <c r="F88" s="36"/>
      <c r="G88" s="7"/>
    </row>
    <row r="89" spans="1:10">
      <c r="A89" s="25" t="s">
        <v>84</v>
      </c>
      <c r="B89" s="9"/>
      <c r="C89" s="14" t="s">
        <v>7</v>
      </c>
      <c r="D89" s="32"/>
      <c r="E89" s="9"/>
      <c r="F89" s="9"/>
      <c r="G89" s="7"/>
    </row>
    <row r="90" spans="1:10">
      <c r="A90" s="25" t="s">
        <v>85</v>
      </c>
      <c r="B90" s="14"/>
      <c r="C90" s="14" t="s">
        <v>7</v>
      </c>
      <c r="D90" s="30"/>
      <c r="E90" s="36">
        <f>(D90/204621)</f>
        <v>0</v>
      </c>
      <c r="F90" s="36"/>
      <c r="G90" s="7"/>
    </row>
    <row r="91" spans="1:10" ht="15.75" thickBot="1">
      <c r="A91" s="38" t="s">
        <v>86</v>
      </c>
      <c r="B91" s="17"/>
      <c r="C91" s="17" t="s">
        <v>7</v>
      </c>
      <c r="D91" s="39"/>
      <c r="E91" s="34"/>
      <c r="F91" s="34"/>
      <c r="G91" s="35"/>
    </row>
    <row r="92" spans="1:10" ht="15.75" thickBot="1">
      <c r="A92" s="37"/>
      <c r="B92" s="14"/>
      <c r="C92" s="14"/>
      <c r="D92" s="32"/>
      <c r="E92" s="9"/>
      <c r="F92" s="9"/>
      <c r="G92" s="9"/>
    </row>
    <row r="93" spans="1:10" ht="15.75" thickBot="1">
      <c r="A93" s="37"/>
      <c r="B93" s="14"/>
      <c r="C93" s="14"/>
      <c r="D93" s="32"/>
      <c r="E93" s="73">
        <v>2015</v>
      </c>
      <c r="F93" s="57"/>
      <c r="G93" s="57">
        <v>2016</v>
      </c>
      <c r="H93" s="71">
        <v>2017</v>
      </c>
    </row>
    <row r="94" spans="1:10" ht="15.75" thickBot="1">
      <c r="A94" s="40"/>
      <c r="D94" s="58" t="s">
        <v>87</v>
      </c>
      <c r="E94" s="61">
        <v>152843</v>
      </c>
      <c r="F94" s="59"/>
      <c r="G94" s="60">
        <v>153111</v>
      </c>
      <c r="H94" s="72">
        <v>153655</v>
      </c>
      <c r="I94" s="62"/>
    </row>
    <row r="95" spans="1:10" ht="15.75" thickBot="1">
      <c r="A95" s="10" t="s">
        <v>88</v>
      </c>
      <c r="B95" s="3"/>
      <c r="C95" s="3"/>
      <c r="D95" s="63"/>
      <c r="E95" s="3"/>
      <c r="F95" s="3"/>
      <c r="G95" s="4"/>
      <c r="H95" s="2"/>
      <c r="I95" s="4"/>
      <c r="J95" s="46" t="s">
        <v>166</v>
      </c>
    </row>
    <row r="96" spans="1:10" ht="15.75" thickBot="1">
      <c r="A96" s="41"/>
      <c r="B96" s="22" t="s">
        <v>4</v>
      </c>
      <c r="C96" s="22" t="s">
        <v>5</v>
      </c>
      <c r="D96" s="67" t="s">
        <v>89</v>
      </c>
      <c r="E96" s="67" t="s">
        <v>90</v>
      </c>
      <c r="F96" s="67" t="s">
        <v>91</v>
      </c>
      <c r="G96" s="67" t="s">
        <v>92</v>
      </c>
      <c r="H96" s="67" t="s">
        <v>93</v>
      </c>
      <c r="I96" s="84" t="s">
        <v>94</v>
      </c>
    </row>
    <row r="97" spans="1:9">
      <c r="A97" s="24" t="s">
        <v>95</v>
      </c>
      <c r="B97" s="14" t="s">
        <v>7</v>
      </c>
      <c r="C97" s="9"/>
      <c r="D97" s="75">
        <f>SUM(D98:D100)</f>
        <v>0</v>
      </c>
      <c r="E97" s="75">
        <f>SUM(E98:E100)</f>
        <v>9155156</v>
      </c>
      <c r="F97" s="64">
        <f>(D97/E94)</f>
        <v>0</v>
      </c>
      <c r="G97" s="64">
        <f>(E97/G94)</f>
        <v>59.79424077956515</v>
      </c>
      <c r="H97" s="64">
        <f>(I97/H94)</f>
        <v>61.068829520679444</v>
      </c>
      <c r="I97" s="55">
        <f>SUM(I98:I100)</f>
        <v>9383531</v>
      </c>
    </row>
    <row r="98" spans="1:9">
      <c r="A98" s="41" t="s">
        <v>96</v>
      </c>
      <c r="B98" s="14"/>
      <c r="C98" s="9"/>
      <c r="D98" s="76"/>
      <c r="E98" s="76">
        <v>6197000</v>
      </c>
      <c r="F98" s="80">
        <f>(D98/E94)</f>
        <v>0</v>
      </c>
      <c r="G98" s="80">
        <f>(E98/G94)</f>
        <v>40.473904552906063</v>
      </c>
      <c r="H98" s="65"/>
      <c r="I98" s="74">
        <v>6135000</v>
      </c>
    </row>
    <row r="99" spans="1:9">
      <c r="A99" s="41" t="s">
        <v>97</v>
      </c>
      <c r="B99" s="14"/>
      <c r="C99" s="9"/>
      <c r="D99" s="76"/>
      <c r="E99" s="76">
        <v>2958156</v>
      </c>
      <c r="F99" s="80">
        <f>(D99/E94)</f>
        <v>0</v>
      </c>
      <c r="G99" s="80">
        <f>(E99/G94)</f>
        <v>19.320336226659091</v>
      </c>
      <c r="H99" s="65"/>
      <c r="I99" s="74">
        <v>3248531</v>
      </c>
    </row>
    <row r="100" spans="1:9">
      <c r="A100" s="41" t="s">
        <v>98</v>
      </c>
      <c r="B100" s="14"/>
      <c r="C100" s="9"/>
      <c r="D100" s="76"/>
      <c r="E100" s="76"/>
      <c r="F100" s="80">
        <f>(D100/E94)</f>
        <v>0</v>
      </c>
      <c r="G100" s="80">
        <f>(E100/G94)</f>
        <v>0</v>
      </c>
      <c r="H100" s="65"/>
      <c r="I100" s="53"/>
    </row>
    <row r="101" spans="1:9">
      <c r="A101" s="24" t="s">
        <v>99</v>
      </c>
      <c r="B101" s="14" t="s">
        <v>7</v>
      </c>
      <c r="C101" s="9"/>
      <c r="D101" s="75">
        <f>SUM(D102:D103)</f>
        <v>11250000</v>
      </c>
      <c r="E101" s="75">
        <f>SUM(E102:E103)</f>
        <v>11000000</v>
      </c>
      <c r="F101" s="64">
        <f>(D101/E94)</f>
        <v>73.604941017907265</v>
      </c>
      <c r="G101" s="64">
        <f>(E101/G94)</f>
        <v>71.843303224458069</v>
      </c>
      <c r="H101" s="64">
        <f>(I101/H94)</f>
        <v>73.541375158634608</v>
      </c>
      <c r="I101" s="54">
        <f>SUM(I102:I103)</f>
        <v>11300000</v>
      </c>
    </row>
    <row r="102" spans="1:9">
      <c r="A102" s="41" t="s">
        <v>145</v>
      </c>
      <c r="B102" s="14"/>
      <c r="C102" s="9"/>
      <c r="D102" s="76">
        <v>11250000</v>
      </c>
      <c r="E102" s="76">
        <v>11000000</v>
      </c>
      <c r="F102" s="68"/>
      <c r="G102" s="65"/>
      <c r="H102" s="65"/>
      <c r="I102" s="53">
        <v>11300000</v>
      </c>
    </row>
    <row r="103" spans="1:9">
      <c r="A103" s="41" t="s">
        <v>101</v>
      </c>
      <c r="B103" s="14"/>
      <c r="C103" s="9"/>
      <c r="D103" s="76"/>
      <c r="E103" s="76"/>
      <c r="F103" s="68"/>
      <c r="G103" s="65"/>
      <c r="H103" s="65"/>
      <c r="I103" s="53"/>
    </row>
    <row r="104" spans="1:9">
      <c r="A104" s="24" t="s">
        <v>103</v>
      </c>
      <c r="B104" s="14" t="s">
        <v>7</v>
      </c>
      <c r="C104" s="9"/>
      <c r="D104" s="65"/>
      <c r="E104" s="78"/>
      <c r="F104" s="154">
        <v>433.32</v>
      </c>
      <c r="G104" s="154">
        <v>468.37</v>
      </c>
      <c r="H104" s="154">
        <v>463.67</v>
      </c>
      <c r="I104" s="7"/>
    </row>
    <row r="105" spans="1:9">
      <c r="A105" s="24" t="s">
        <v>104</v>
      </c>
      <c r="B105" s="14" t="s">
        <v>7</v>
      </c>
      <c r="C105" s="9"/>
      <c r="D105" s="65"/>
      <c r="E105" s="78"/>
      <c r="F105" s="154">
        <v>117.23</v>
      </c>
      <c r="G105" s="154">
        <v>171.11</v>
      </c>
      <c r="H105" s="154">
        <v>229.45</v>
      </c>
      <c r="I105" s="7"/>
    </row>
    <row r="106" spans="1:9">
      <c r="A106" s="24" t="s">
        <v>105</v>
      </c>
      <c r="B106" s="14" t="s">
        <v>7</v>
      </c>
      <c r="C106" s="9"/>
      <c r="D106" s="65"/>
      <c r="E106" s="78"/>
      <c r="F106" s="154">
        <v>817.53</v>
      </c>
      <c r="G106" s="154">
        <v>875.69</v>
      </c>
      <c r="H106" s="154">
        <v>1163.2</v>
      </c>
      <c r="I106" s="7"/>
    </row>
    <row r="107" spans="1:9">
      <c r="A107" s="24" t="s">
        <v>106</v>
      </c>
      <c r="B107" s="14" t="s">
        <v>7</v>
      </c>
      <c r="C107" s="9"/>
      <c r="D107" s="65"/>
      <c r="E107" s="78"/>
      <c r="F107" s="154">
        <v>60.11</v>
      </c>
      <c r="G107" s="154">
        <v>65.58</v>
      </c>
      <c r="H107" s="154">
        <v>204.79</v>
      </c>
      <c r="I107" s="7"/>
    </row>
    <row r="108" spans="1:9">
      <c r="A108" s="24" t="s">
        <v>107</v>
      </c>
      <c r="B108" s="14" t="s">
        <v>7</v>
      </c>
      <c r="C108" s="9"/>
      <c r="D108" s="131"/>
      <c r="E108" s="132"/>
      <c r="F108" s="155">
        <v>0.6573</v>
      </c>
      <c r="G108" s="155">
        <v>0.62</v>
      </c>
      <c r="H108" s="155">
        <v>0.57999999999999996</v>
      </c>
      <c r="I108" s="7"/>
    </row>
    <row r="109" spans="1:9" ht="15.75" thickBot="1">
      <c r="A109" s="33" t="s">
        <v>108</v>
      </c>
      <c r="B109" s="17" t="s">
        <v>7</v>
      </c>
      <c r="C109" s="34"/>
      <c r="D109" s="118">
        <f>(79883233+55710776)</f>
        <v>135594009</v>
      </c>
      <c r="E109" s="133">
        <f>(65702842+47920000)</f>
        <v>113622842</v>
      </c>
      <c r="F109" s="81">
        <f>(D109/E94)</f>
        <v>887.14569198458548</v>
      </c>
      <c r="G109" s="157">
        <f>(E109/G94)</f>
        <v>742.09457191188096</v>
      </c>
      <c r="H109" s="81">
        <f>(I109/H94)</f>
        <v>787.66066838046277</v>
      </c>
      <c r="I109" s="156">
        <f>(37239000+83789000)</f>
        <v>121028000</v>
      </c>
    </row>
    <row r="110" spans="1:9">
      <c r="A110" s="22"/>
      <c r="B110" s="14"/>
      <c r="C110" s="9"/>
      <c r="D110" s="30"/>
      <c r="E110" s="44"/>
      <c r="F110" s="43"/>
      <c r="G110" s="9"/>
    </row>
    <row r="111" spans="1:9" ht="15.75" thickBot="1"/>
    <row r="112" spans="1:9">
      <c r="A112" s="138" t="s">
        <v>110</v>
      </c>
      <c r="B112" s="139" t="s">
        <v>4</v>
      </c>
      <c r="C112" s="140" t="s">
        <v>5</v>
      </c>
      <c r="D112" s="1"/>
    </row>
    <row r="113" spans="1:4">
      <c r="A113" s="141" t="s">
        <v>111</v>
      </c>
      <c r="B113" s="130" t="s">
        <v>7</v>
      </c>
      <c r="C113" s="142"/>
    </row>
    <row r="114" spans="1:4">
      <c r="A114" s="141" t="s">
        <v>112</v>
      </c>
      <c r="B114" s="130"/>
      <c r="C114" s="142" t="s">
        <v>7</v>
      </c>
    </row>
    <row r="115" spans="1:4">
      <c r="A115" s="141" t="s">
        <v>113</v>
      </c>
      <c r="B115" s="130"/>
      <c r="C115" s="142" t="s">
        <v>7</v>
      </c>
    </row>
    <row r="116" spans="1:4">
      <c r="A116" s="141" t="s">
        <v>114</v>
      </c>
      <c r="B116" s="130"/>
      <c r="C116" s="142" t="s">
        <v>7</v>
      </c>
      <c r="D116" s="46"/>
    </row>
    <row r="117" spans="1:4" ht="15.75" thickBot="1">
      <c r="A117" s="143" t="s">
        <v>116</v>
      </c>
      <c r="B117" s="144" t="s">
        <v>7</v>
      </c>
      <c r="C117" s="145"/>
      <c r="D117" s="46" t="s">
        <v>151</v>
      </c>
    </row>
    <row r="118" spans="1:4">
      <c r="D118" s="46"/>
    </row>
    <row r="120" spans="1:4">
      <c r="A120" s="45" t="s">
        <v>119</v>
      </c>
    </row>
    <row r="121" spans="1:4">
      <c r="A121" s="46" t="s">
        <v>167</v>
      </c>
    </row>
    <row r="122" spans="1:4">
      <c r="A122" s="46"/>
    </row>
    <row r="123" spans="1:4" ht="15.75" thickBot="1"/>
    <row r="124" spans="1:4">
      <c r="A124" s="73" t="s">
        <v>168</v>
      </c>
      <c r="B124" s="4"/>
    </row>
    <row r="125" spans="1:4" ht="15.75" thickBot="1">
      <c r="A125" s="162" t="s">
        <v>122</v>
      </c>
      <c r="B125" s="165">
        <f>(18/64)</f>
        <v>0.28125</v>
      </c>
    </row>
  </sheetData>
  <hyperlinks>
    <hyperlink ref="J95" r:id="rId1" xr:uid="{00000000-0004-0000-0200-000000000000}"/>
    <hyperlink ref="D8" r:id="rId2" xr:uid="{00000000-0004-0000-0200-000001000000}"/>
    <hyperlink ref="D23" r:id="rId3" xr:uid="{00000000-0004-0000-0200-000002000000}"/>
    <hyperlink ref="D31" r:id="rId4" xr:uid="{00000000-0004-0000-0200-000003000000}"/>
    <hyperlink ref="D32" r:id="rId5" xr:uid="{00000000-0004-0000-0200-000004000000}"/>
    <hyperlink ref="D28" r:id="rId6" xr:uid="{00000000-0004-0000-0200-000005000000}"/>
    <hyperlink ref="D27" r:id="rId7" xr:uid="{00000000-0004-0000-0200-000006000000}"/>
    <hyperlink ref="D29" r:id="rId8" xr:uid="{00000000-0004-0000-0200-000007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121"/>
  <sheetViews>
    <sheetView tabSelected="1" topLeftCell="A112" workbookViewId="0">
      <selection activeCell="A123" sqref="A123"/>
    </sheetView>
  </sheetViews>
  <sheetFormatPr defaultColWidth="11.42578125" defaultRowHeight="15"/>
  <cols>
    <col min="1" max="1" width="88.42578125" customWidth="1"/>
    <col min="4" max="4" width="19" customWidth="1"/>
    <col min="5" max="5" width="18.85546875" customWidth="1"/>
    <col min="9" max="9" width="16.42578125" customWidth="1"/>
  </cols>
  <sheetData>
    <row r="2" spans="1:7" ht="15.75" thickBot="1"/>
    <row r="3" spans="1:7">
      <c r="A3" s="2"/>
      <c r="B3" s="3"/>
      <c r="C3" s="4"/>
    </row>
    <row r="4" spans="1:7">
      <c r="A4" s="5" t="s">
        <v>0</v>
      </c>
      <c r="B4" s="6" t="s">
        <v>169</v>
      </c>
      <c r="C4" s="7"/>
      <c r="D4" s="122" t="s">
        <v>170</v>
      </c>
    </row>
    <row r="5" spans="1:7" ht="15.75" thickBot="1">
      <c r="A5" s="8"/>
      <c r="B5" s="9"/>
      <c r="C5" s="7"/>
    </row>
    <row r="6" spans="1:7">
      <c r="A6" s="10" t="s">
        <v>3</v>
      </c>
      <c r="B6" s="3"/>
      <c r="C6" s="4"/>
    </row>
    <row r="7" spans="1:7">
      <c r="A7" s="8"/>
      <c r="B7" s="11" t="s">
        <v>4</v>
      </c>
      <c r="C7" s="12" t="s">
        <v>5</v>
      </c>
    </row>
    <row r="8" spans="1:7">
      <c r="A8" s="13" t="s">
        <v>6</v>
      </c>
      <c r="B8" s="14"/>
      <c r="C8" s="15" t="s">
        <v>7</v>
      </c>
    </row>
    <row r="9" spans="1:7">
      <c r="A9" s="13" t="s">
        <v>8</v>
      </c>
      <c r="B9" s="14"/>
      <c r="C9" s="15" t="s">
        <v>7</v>
      </c>
      <c r="D9" s="46"/>
      <c r="G9" s="46"/>
    </row>
    <row r="10" spans="1:7">
      <c r="A10" s="13" t="s">
        <v>11</v>
      </c>
      <c r="B10" s="14"/>
      <c r="C10" s="15" t="s">
        <v>7</v>
      </c>
    </row>
    <row r="11" spans="1:7">
      <c r="A11" s="13" t="s">
        <v>12</v>
      </c>
      <c r="B11" s="14"/>
      <c r="C11" s="15" t="s">
        <v>7</v>
      </c>
    </row>
    <row r="12" spans="1:7">
      <c r="A12" s="13" t="s">
        <v>13</v>
      </c>
      <c r="B12" s="14"/>
      <c r="C12" s="15" t="s">
        <v>7</v>
      </c>
    </row>
    <row r="13" spans="1:7" ht="15.75" thickBot="1">
      <c r="A13" s="16"/>
      <c r="B13" s="17"/>
      <c r="C13" s="18"/>
    </row>
    <row r="14" spans="1:7" ht="15.75" thickBot="1">
      <c r="A14" s="19"/>
      <c r="B14" s="9"/>
      <c r="C14" s="9"/>
      <c r="D14" s="9"/>
    </row>
    <row r="15" spans="1:7">
      <c r="A15" s="10" t="s">
        <v>14</v>
      </c>
      <c r="B15" s="20"/>
      <c r="C15" s="4"/>
    </row>
    <row r="16" spans="1:7">
      <c r="A16" s="8"/>
      <c r="B16" s="11" t="s">
        <v>4</v>
      </c>
      <c r="C16" s="12" t="s">
        <v>5</v>
      </c>
    </row>
    <row r="17" spans="1:8">
      <c r="A17" s="13" t="s">
        <v>6</v>
      </c>
      <c r="B17" s="14"/>
      <c r="C17" s="15" t="s">
        <v>7</v>
      </c>
      <c r="D17" s="1"/>
    </row>
    <row r="18" spans="1:8">
      <c r="A18" s="13" t="s">
        <v>8</v>
      </c>
      <c r="B18" s="14" t="s">
        <v>7</v>
      </c>
      <c r="C18" s="15"/>
      <c r="D18" s="46" t="s">
        <v>171</v>
      </c>
    </row>
    <row r="19" spans="1:8">
      <c r="A19" s="13" t="s">
        <v>11</v>
      </c>
      <c r="B19" s="14" t="s">
        <v>7</v>
      </c>
      <c r="C19" s="15"/>
      <c r="D19" s="46" t="s">
        <v>172</v>
      </c>
    </row>
    <row r="20" spans="1:8" ht="15.75" thickBot="1">
      <c r="A20" s="16" t="s">
        <v>12</v>
      </c>
      <c r="B20" s="17"/>
      <c r="C20" s="18" t="s">
        <v>7</v>
      </c>
      <c r="D20" s="1"/>
      <c r="E20" s="1"/>
      <c r="F20" s="1"/>
      <c r="G20" s="1"/>
    </row>
    <row r="21" spans="1:8">
      <c r="A21" s="8"/>
      <c r="B21" s="9"/>
      <c r="C21" s="9"/>
    </row>
    <row r="22" spans="1:8" ht="15.75" thickBot="1">
      <c r="A22" s="8"/>
      <c r="B22" s="9"/>
      <c r="C22" s="9"/>
    </row>
    <row r="23" spans="1:8">
      <c r="A23" s="10" t="s">
        <v>16</v>
      </c>
      <c r="B23" s="20"/>
      <c r="C23" s="4"/>
    </row>
    <row r="24" spans="1:8">
      <c r="A24" s="8"/>
      <c r="B24" s="11" t="s">
        <v>4</v>
      </c>
      <c r="C24" s="12" t="s">
        <v>5</v>
      </c>
    </row>
    <row r="25" spans="1:8">
      <c r="A25" s="13" t="s">
        <v>6</v>
      </c>
      <c r="B25" s="14" t="s">
        <v>7</v>
      </c>
      <c r="C25" s="15"/>
      <c r="D25" s="46" t="s">
        <v>173</v>
      </c>
    </row>
    <row r="26" spans="1:8">
      <c r="A26" s="13" t="s">
        <v>8</v>
      </c>
      <c r="B26" s="14" t="s">
        <v>7</v>
      </c>
      <c r="C26" s="15"/>
      <c r="D26" s="46" t="s">
        <v>174</v>
      </c>
    </row>
    <row r="27" spans="1:8">
      <c r="A27" s="13" t="s">
        <v>11</v>
      </c>
      <c r="B27" s="14"/>
      <c r="C27" s="15" t="s">
        <v>7</v>
      </c>
    </row>
    <row r="28" spans="1:8">
      <c r="A28" s="13" t="s">
        <v>12</v>
      </c>
      <c r="B28" s="14"/>
      <c r="C28" s="15" t="s">
        <v>7</v>
      </c>
    </row>
    <row r="29" spans="1:8">
      <c r="A29" s="13" t="s">
        <v>13</v>
      </c>
      <c r="B29" s="14" t="s">
        <v>7</v>
      </c>
      <c r="C29" s="15"/>
      <c r="D29" s="46" t="s">
        <v>175</v>
      </c>
    </row>
    <row r="30" spans="1:8">
      <c r="A30" s="13" t="s">
        <v>19</v>
      </c>
      <c r="B30" s="14" t="s">
        <v>7</v>
      </c>
      <c r="C30" s="15"/>
      <c r="D30" s="46" t="s">
        <v>176</v>
      </c>
      <c r="E30" s="9"/>
      <c r="F30" s="9"/>
      <c r="G30" s="21"/>
      <c r="H30" s="14"/>
    </row>
    <row r="31" spans="1:8">
      <c r="A31" s="13" t="s">
        <v>21</v>
      </c>
      <c r="B31" s="14"/>
      <c r="C31" s="15" t="s">
        <v>7</v>
      </c>
      <c r="E31" s="9"/>
      <c r="F31" s="9"/>
      <c r="G31" s="21"/>
      <c r="H31" s="14"/>
    </row>
    <row r="32" spans="1:8">
      <c r="A32" s="13" t="s">
        <v>22</v>
      </c>
      <c r="B32" s="14"/>
      <c r="C32" s="15" t="s">
        <v>7</v>
      </c>
    </row>
    <row r="33" spans="1:9">
      <c r="A33" s="13" t="s">
        <v>23</v>
      </c>
      <c r="B33" s="14" t="s">
        <v>7</v>
      </c>
      <c r="C33" s="15"/>
      <c r="D33" s="46" t="s">
        <v>177</v>
      </c>
    </row>
    <row r="34" spans="1:9" ht="15.75" thickBot="1">
      <c r="A34" s="16" t="s">
        <v>25</v>
      </c>
      <c r="B34" s="17"/>
      <c r="C34" s="18" t="s">
        <v>7</v>
      </c>
      <c r="D34" s="46"/>
      <c r="E34" s="1"/>
      <c r="F34" s="1"/>
    </row>
    <row r="35" spans="1:9">
      <c r="A35" s="108"/>
      <c r="B35" s="9"/>
      <c r="C35" s="9"/>
      <c r="H35" s="14"/>
    </row>
    <row r="36" spans="1:9" ht="15.75" thickBot="1">
      <c r="A36" s="48"/>
      <c r="B36" s="47"/>
      <c r="C36" s="22"/>
    </row>
    <row r="37" spans="1:9" ht="15.75" thickBot="1">
      <c r="A37" s="57"/>
      <c r="B37" s="51"/>
      <c r="C37" s="3"/>
      <c r="D37" s="3"/>
      <c r="E37" s="3"/>
      <c r="F37" s="3"/>
      <c r="G37" s="23"/>
    </row>
    <row r="38" spans="1:9" ht="15.75" thickBot="1">
      <c r="A38" s="10" t="s">
        <v>27</v>
      </c>
      <c r="B38" s="20"/>
      <c r="C38" s="57"/>
      <c r="D38" s="69">
        <v>42736</v>
      </c>
      <c r="E38" s="4"/>
      <c r="F38" s="92">
        <v>42370</v>
      </c>
      <c r="G38" s="102"/>
      <c r="H38" s="102" t="s">
        <v>28</v>
      </c>
      <c r="I38" s="98"/>
    </row>
    <row r="39" spans="1:9" ht="15.75" thickBot="1">
      <c r="A39" s="10" t="s">
        <v>29</v>
      </c>
      <c r="B39" s="20"/>
      <c r="C39" s="3"/>
      <c r="D39" s="72">
        <v>102005</v>
      </c>
      <c r="E39" s="4"/>
      <c r="F39" s="93">
        <v>102164</v>
      </c>
      <c r="G39" s="88"/>
      <c r="H39" s="89">
        <v>102078</v>
      </c>
      <c r="I39" s="99"/>
    </row>
    <row r="40" spans="1:9" ht="15.75" thickBot="1">
      <c r="A40" s="8"/>
      <c r="B40" s="11" t="s">
        <v>4</v>
      </c>
      <c r="C40" s="11" t="s">
        <v>5</v>
      </c>
      <c r="D40" s="86" t="s">
        <v>30</v>
      </c>
      <c r="E40" s="87" t="s">
        <v>31</v>
      </c>
      <c r="F40" s="86" t="s">
        <v>30</v>
      </c>
      <c r="G40" s="87" t="s">
        <v>31</v>
      </c>
      <c r="H40" s="86" t="s">
        <v>32</v>
      </c>
      <c r="I40" s="98" t="s">
        <v>33</v>
      </c>
    </row>
    <row r="41" spans="1:9">
      <c r="A41" s="24" t="s">
        <v>34</v>
      </c>
      <c r="B41" s="14"/>
      <c r="C41" s="14" t="s">
        <v>7</v>
      </c>
      <c r="D41" s="103">
        <f>(D42+D53+D59)</f>
        <v>0</v>
      </c>
      <c r="E41" s="94">
        <f>(D41/D39)*1000</f>
        <v>0</v>
      </c>
      <c r="F41" s="103">
        <f>(F42+F53+F59)</f>
        <v>0</v>
      </c>
      <c r="G41" s="94">
        <f>(F41/F39)*1000</f>
        <v>0</v>
      </c>
      <c r="H41" s="103">
        <f>(H42+H53+H59)</f>
        <v>0</v>
      </c>
      <c r="I41" s="94">
        <f>(H41/H39)*1000</f>
        <v>0</v>
      </c>
    </row>
    <row r="42" spans="1:9">
      <c r="A42" s="24" t="s">
        <v>36</v>
      </c>
      <c r="B42" s="14"/>
      <c r="C42" s="14"/>
      <c r="D42" s="104">
        <f>SUM(D44:D52)</f>
        <v>0</v>
      </c>
      <c r="E42" s="95">
        <f>(D42/D39)*1000</f>
        <v>0</v>
      </c>
      <c r="F42" s="104">
        <f>SUM(F44:F52)</f>
        <v>0</v>
      </c>
      <c r="G42" s="95">
        <f>(F42/F39)*1000</f>
        <v>0</v>
      </c>
      <c r="H42" s="104">
        <f>SUM(H44:H52)</f>
        <v>0</v>
      </c>
      <c r="I42" s="95">
        <f>(H42/H39)*1000</f>
        <v>0</v>
      </c>
    </row>
    <row r="43" spans="1:9">
      <c r="A43" s="25" t="s">
        <v>37</v>
      </c>
      <c r="B43" s="14"/>
      <c r="C43" s="14"/>
      <c r="D43" s="105"/>
      <c r="E43" s="94">
        <f>(D43/D39)*1000</f>
        <v>0</v>
      </c>
      <c r="F43" s="105"/>
      <c r="G43" s="94">
        <f>(F43/F39)*1000</f>
        <v>0</v>
      </c>
      <c r="H43" s="105"/>
      <c r="I43" s="94">
        <f>(H43/H39)*1000</f>
        <v>0</v>
      </c>
    </row>
    <row r="44" spans="1:9">
      <c r="A44" s="25" t="s">
        <v>38</v>
      </c>
      <c r="B44" s="14"/>
      <c r="C44" s="14"/>
      <c r="D44" s="105"/>
      <c r="E44" s="96">
        <f>(D44/D39)</f>
        <v>0</v>
      </c>
      <c r="F44" s="105"/>
      <c r="G44" s="96">
        <f>(F44/F39)</f>
        <v>0</v>
      </c>
      <c r="H44" s="105"/>
      <c r="I44" s="96">
        <f>(H44/H39)</f>
        <v>0</v>
      </c>
    </row>
    <row r="45" spans="1:9">
      <c r="A45" s="25" t="s">
        <v>39</v>
      </c>
      <c r="B45" s="27"/>
      <c r="C45" s="14"/>
      <c r="D45" s="105"/>
      <c r="E45" s="97">
        <f>(D45/D39)</f>
        <v>0</v>
      </c>
      <c r="F45" s="105"/>
      <c r="G45" s="96">
        <f>(F45/F39)*1000</f>
        <v>0</v>
      </c>
      <c r="H45" s="105"/>
      <c r="I45" s="96">
        <f>(H45/H39)*1000</f>
        <v>0</v>
      </c>
    </row>
    <row r="46" spans="1:9">
      <c r="A46" s="25" t="s">
        <v>40</v>
      </c>
      <c r="B46" s="14"/>
      <c r="C46" s="14"/>
      <c r="D46" s="105"/>
      <c r="E46" s="96">
        <f>(D46/D39)*1000</f>
        <v>0</v>
      </c>
      <c r="F46" s="123"/>
      <c r="G46" s="96">
        <f>(F46/F39)*1000</f>
        <v>0</v>
      </c>
      <c r="H46" s="123"/>
      <c r="I46" s="96">
        <f>(H46/H39)*1000</f>
        <v>0</v>
      </c>
    </row>
    <row r="47" spans="1:9">
      <c r="A47" s="25" t="s">
        <v>41</v>
      </c>
      <c r="B47" s="14"/>
      <c r="C47" s="14"/>
      <c r="D47" s="105"/>
      <c r="E47" s="96">
        <f>(D47/D39)*1000</f>
        <v>0</v>
      </c>
      <c r="F47" s="123"/>
      <c r="G47" s="96">
        <f>(F47/F39)*1000</f>
        <v>0</v>
      </c>
      <c r="H47" s="123"/>
      <c r="I47" s="96">
        <f>(H47/H39)*1000</f>
        <v>0</v>
      </c>
    </row>
    <row r="48" spans="1:9">
      <c r="A48" s="25" t="s">
        <v>42</v>
      </c>
      <c r="B48" s="14"/>
      <c r="C48" s="14"/>
      <c r="D48" s="105"/>
      <c r="E48" s="96">
        <f>(D48/D39)*1000</f>
        <v>0</v>
      </c>
      <c r="F48" s="123"/>
      <c r="G48" s="96">
        <f>(F48/F39)*1000</f>
        <v>0</v>
      </c>
      <c r="H48" s="123"/>
      <c r="I48" s="96">
        <f>(H48/H39)*1000</f>
        <v>0</v>
      </c>
    </row>
    <row r="49" spans="1:9">
      <c r="A49" s="25" t="s">
        <v>43</v>
      </c>
      <c r="B49" s="14"/>
      <c r="C49" s="14"/>
      <c r="D49" s="105"/>
      <c r="E49" s="96">
        <f>(D49/D39)*1000</f>
        <v>0</v>
      </c>
      <c r="F49" s="124"/>
      <c r="G49" s="116">
        <f>(F49/F39)*1000</f>
        <v>0</v>
      </c>
      <c r="H49" s="124"/>
      <c r="I49" s="117">
        <f>(H49/H39)*1000</f>
        <v>0</v>
      </c>
    </row>
    <row r="50" spans="1:9">
      <c r="A50" s="25" t="s">
        <v>44</v>
      </c>
      <c r="B50" s="14"/>
      <c r="C50" s="14"/>
      <c r="D50" s="105"/>
      <c r="E50" s="96">
        <f>(D50/D39)*1000</f>
        <v>0</v>
      </c>
      <c r="F50" s="105"/>
      <c r="G50" s="96">
        <f>(F50/F39)*1000</f>
        <v>0</v>
      </c>
      <c r="H50" s="105"/>
      <c r="I50" s="96">
        <f>(H50/H39)*1000</f>
        <v>0</v>
      </c>
    </row>
    <row r="51" spans="1:9">
      <c r="A51" s="25" t="s">
        <v>45</v>
      </c>
      <c r="B51" s="14"/>
      <c r="C51" s="14"/>
      <c r="D51" s="105"/>
      <c r="E51" s="96">
        <f>(D51/D39)*1000</f>
        <v>0</v>
      </c>
      <c r="F51" s="123"/>
      <c r="G51" s="96">
        <f>(F51/F39)*1000</f>
        <v>0</v>
      </c>
      <c r="H51" s="123"/>
      <c r="I51" s="96">
        <f>(H51/H39)*1000</f>
        <v>0</v>
      </c>
    </row>
    <row r="52" spans="1:9">
      <c r="A52" s="25" t="s">
        <v>46</v>
      </c>
      <c r="B52" s="14"/>
      <c r="C52" s="14"/>
      <c r="D52" s="105"/>
      <c r="E52" s="96">
        <f>(D52/D39)*1000</f>
        <v>0</v>
      </c>
      <c r="F52" s="123"/>
      <c r="G52" s="96">
        <f>(F52/F39)*1000</f>
        <v>0</v>
      </c>
      <c r="H52" s="123"/>
      <c r="I52" s="96">
        <f>(H52/H39)*1000</f>
        <v>0</v>
      </c>
    </row>
    <row r="53" spans="1:9">
      <c r="A53" s="24" t="s">
        <v>47</v>
      </c>
      <c r="B53" s="14"/>
      <c r="C53" s="14"/>
      <c r="D53" s="104">
        <f>SUM(D54:D58)</f>
        <v>0</v>
      </c>
      <c r="E53" s="95">
        <f>(D53/D39)*1000</f>
        <v>0</v>
      </c>
      <c r="F53" s="104">
        <f>SUM(F54:F58)</f>
        <v>0</v>
      </c>
      <c r="G53" s="95">
        <f>(F53/F39)*1000</f>
        <v>0</v>
      </c>
      <c r="H53" s="104">
        <f>SUM(H54:H58)</f>
        <v>0</v>
      </c>
      <c r="I53" s="95">
        <f>(H53/H39)*1000</f>
        <v>0</v>
      </c>
    </row>
    <row r="54" spans="1:9">
      <c r="A54" s="25" t="s">
        <v>48</v>
      </c>
      <c r="B54" s="14"/>
      <c r="C54" s="14"/>
      <c r="D54" s="105"/>
      <c r="E54" s="100">
        <f>(D54/D39)*1000</f>
        <v>0</v>
      </c>
      <c r="F54" s="107"/>
      <c r="G54" s="100">
        <f>(F54/F39)*1000</f>
        <v>0</v>
      </c>
      <c r="H54" s="107"/>
      <c r="I54" s="100">
        <f>(H54/H39)*1000</f>
        <v>0</v>
      </c>
    </row>
    <row r="55" spans="1:9">
      <c r="A55" s="25" t="s">
        <v>49</v>
      </c>
      <c r="B55" s="14"/>
      <c r="C55" s="14"/>
      <c r="D55" s="105"/>
      <c r="E55" s="100">
        <f>(D55/D39)*1000</f>
        <v>0</v>
      </c>
      <c r="F55" s="123"/>
      <c r="G55" s="100">
        <f>(F55/F39)*1000</f>
        <v>0</v>
      </c>
      <c r="H55" s="123"/>
      <c r="I55" s="100">
        <f>(H55/H39)*1000</f>
        <v>0</v>
      </c>
    </row>
    <row r="56" spans="1:9">
      <c r="A56" s="25" t="s">
        <v>50</v>
      </c>
      <c r="B56" s="14"/>
      <c r="C56" s="14"/>
      <c r="D56" s="105"/>
      <c r="E56" s="100">
        <f>(D56/D39)*1000</f>
        <v>0</v>
      </c>
      <c r="F56" s="123"/>
      <c r="G56" s="100">
        <f>(F56/F39)*1000</f>
        <v>0</v>
      </c>
      <c r="H56" s="123"/>
      <c r="I56" s="100">
        <f>(H56/H39)*1000</f>
        <v>0</v>
      </c>
    </row>
    <row r="57" spans="1:9">
      <c r="A57" s="25" t="s">
        <v>51</v>
      </c>
      <c r="B57" s="14"/>
      <c r="C57" s="14"/>
      <c r="D57" s="105"/>
      <c r="E57" s="100">
        <f>(D57/D39)*1000</f>
        <v>0</v>
      </c>
      <c r="F57" s="107"/>
      <c r="G57" s="100">
        <f>(F57/F39)*1000</f>
        <v>0</v>
      </c>
      <c r="H57" s="107"/>
      <c r="I57" s="100">
        <f>(H57/H39)*1000</f>
        <v>0</v>
      </c>
    </row>
    <row r="58" spans="1:9">
      <c r="A58" s="25" t="s">
        <v>52</v>
      </c>
      <c r="B58" s="14"/>
      <c r="C58" s="14"/>
      <c r="D58" s="105"/>
      <c r="E58" s="100">
        <f>(D58/D39)*1000</f>
        <v>0</v>
      </c>
      <c r="F58" s="123"/>
      <c r="G58" s="100">
        <f>(F58/F39)*1000</f>
        <v>0</v>
      </c>
      <c r="H58" s="123"/>
      <c r="I58" s="100">
        <f>(H58/H39)*1000</f>
        <v>0</v>
      </c>
    </row>
    <row r="59" spans="1:9">
      <c r="A59" s="24" t="s">
        <v>53</v>
      </c>
      <c r="B59" s="14"/>
      <c r="C59" s="14"/>
      <c r="D59" s="104">
        <f>SUM(D60:D62)</f>
        <v>0</v>
      </c>
      <c r="E59" s="95">
        <f>(D59/D39)*1000</f>
        <v>0</v>
      </c>
      <c r="F59" s="104">
        <f>SUM(F60:F62)</f>
        <v>0</v>
      </c>
      <c r="G59" s="95">
        <f>(F59/F39)*1000</f>
        <v>0</v>
      </c>
      <c r="H59" s="104">
        <f>SUM(H60:H62)</f>
        <v>0</v>
      </c>
      <c r="I59" s="95">
        <f>(H59/H39)*1000</f>
        <v>0</v>
      </c>
    </row>
    <row r="60" spans="1:9">
      <c r="A60" s="28" t="s">
        <v>54</v>
      </c>
      <c r="B60" s="14"/>
      <c r="C60" s="14"/>
      <c r="D60" s="105"/>
      <c r="E60" s="100">
        <f>(D60/D39)*1000</f>
        <v>0</v>
      </c>
      <c r="F60" s="105"/>
      <c r="G60" s="100">
        <f>(F60/F39)*1000</f>
        <v>0</v>
      </c>
      <c r="H60" s="105"/>
      <c r="I60" s="100">
        <f>(H60/H39)*1000</f>
        <v>0</v>
      </c>
    </row>
    <row r="61" spans="1:9">
      <c r="A61" s="28" t="s">
        <v>55</v>
      </c>
      <c r="B61" s="14"/>
      <c r="C61" s="14"/>
      <c r="D61" s="105"/>
      <c r="E61" s="100">
        <f>(D61/D39)*1000</f>
        <v>0</v>
      </c>
      <c r="F61" s="124"/>
      <c r="G61" s="100">
        <f>(F61/F39)*1000</f>
        <v>0</v>
      </c>
      <c r="H61" s="105"/>
      <c r="I61" s="100">
        <f>(H61/H39)*1000</f>
        <v>0</v>
      </c>
    </row>
    <row r="62" spans="1:9" ht="15.75" thickBot="1">
      <c r="A62" s="70" t="s">
        <v>56</v>
      </c>
      <c r="B62" s="17"/>
      <c r="C62" s="17"/>
      <c r="D62" s="106"/>
      <c r="E62" s="101">
        <f>(D62/D39)*1000</f>
        <v>0</v>
      </c>
      <c r="F62" s="106"/>
      <c r="G62" s="101">
        <f>(F62/F39)*1000</f>
        <v>0</v>
      </c>
      <c r="H62" s="106"/>
      <c r="I62" s="101">
        <f>(H62/H39)*1000</f>
        <v>0</v>
      </c>
    </row>
    <row r="63" spans="1:9">
      <c r="A63" s="147"/>
      <c r="B63" s="52"/>
      <c r="C63" s="52"/>
      <c r="D63" s="148"/>
      <c r="E63" s="3"/>
      <c r="F63" s="3"/>
      <c r="G63" s="4"/>
      <c r="H63" s="31"/>
      <c r="I63" s="9"/>
    </row>
    <row r="64" spans="1:9" ht="15.75" thickBot="1">
      <c r="A64" s="28"/>
      <c r="B64" s="14"/>
      <c r="C64" s="14"/>
      <c r="D64" s="26"/>
      <c r="E64" s="9"/>
      <c r="F64" s="9"/>
      <c r="G64" s="7"/>
      <c r="H64" s="9"/>
      <c r="I64" s="9"/>
    </row>
    <row r="65" spans="1:9">
      <c r="A65" s="149" t="s">
        <v>57</v>
      </c>
      <c r="B65" s="150" t="s">
        <v>4</v>
      </c>
      <c r="C65" s="150" t="s">
        <v>5</v>
      </c>
      <c r="D65" s="151"/>
      <c r="E65" s="3"/>
      <c r="F65" s="3"/>
      <c r="G65" s="4"/>
      <c r="H65" s="9"/>
      <c r="I65" s="9"/>
    </row>
    <row r="66" spans="1:9">
      <c r="A66" s="13"/>
      <c r="B66" s="14"/>
      <c r="C66" s="14" t="s">
        <v>7</v>
      </c>
      <c r="D66" s="49"/>
      <c r="E66" s="9"/>
      <c r="F66" s="9"/>
      <c r="G66" s="7"/>
      <c r="H66" s="9"/>
      <c r="I66" s="9"/>
    </row>
    <row r="67" spans="1:9">
      <c r="A67" s="24" t="s">
        <v>60</v>
      </c>
      <c r="B67" s="11" t="s">
        <v>4</v>
      </c>
      <c r="C67" s="11" t="s">
        <v>5</v>
      </c>
      <c r="D67" s="14"/>
      <c r="E67" s="9"/>
      <c r="F67" s="9"/>
      <c r="G67" s="7"/>
      <c r="H67" s="9"/>
      <c r="I67" s="9"/>
    </row>
    <row r="68" spans="1:9" ht="15.75" thickBot="1">
      <c r="A68" s="16"/>
      <c r="B68" s="17"/>
      <c r="C68" s="17" t="s">
        <v>7</v>
      </c>
      <c r="D68" s="34"/>
      <c r="E68" s="34"/>
      <c r="F68" s="34"/>
      <c r="G68" s="35"/>
      <c r="H68" s="9"/>
      <c r="I68" s="9"/>
    </row>
    <row r="69" spans="1:9">
      <c r="A69" s="13"/>
      <c r="B69" s="14"/>
      <c r="C69" s="14"/>
      <c r="D69" s="9"/>
      <c r="E69" s="9"/>
      <c r="F69" s="9"/>
      <c r="G69" s="7"/>
      <c r="H69" s="9"/>
      <c r="I69" s="9"/>
    </row>
    <row r="70" spans="1:9">
      <c r="A70" s="24" t="s">
        <v>61</v>
      </c>
      <c r="B70" s="14"/>
      <c r="C70" s="14"/>
      <c r="D70" s="29"/>
      <c r="E70" s="22" t="s">
        <v>62</v>
      </c>
      <c r="F70" s="22" t="s">
        <v>63</v>
      </c>
      <c r="G70" s="7"/>
      <c r="H70" s="9"/>
      <c r="I70" s="9"/>
    </row>
    <row r="71" spans="1:9">
      <c r="A71" s="13" t="s">
        <v>64</v>
      </c>
      <c r="B71" s="14"/>
      <c r="C71" s="14"/>
      <c r="D71" s="114">
        <f>SUM(D72:D77)</f>
        <v>0</v>
      </c>
      <c r="E71" s="56" t="e">
        <f>(F71/D71)</f>
        <v>#DIV/0!</v>
      </c>
      <c r="F71" s="30">
        <v>102005</v>
      </c>
      <c r="G71" s="7"/>
      <c r="H71" s="126"/>
      <c r="I71" s="9"/>
    </row>
    <row r="72" spans="1:9">
      <c r="A72" s="13" t="s">
        <v>66</v>
      </c>
      <c r="B72" s="14"/>
      <c r="C72" s="14"/>
      <c r="D72" s="26"/>
      <c r="E72" s="56"/>
      <c r="F72" s="30"/>
      <c r="G72" s="7"/>
      <c r="H72" s="9"/>
      <c r="I72" s="9"/>
    </row>
    <row r="73" spans="1:9">
      <c r="A73" s="13" t="s">
        <v>67</v>
      </c>
      <c r="B73" s="14"/>
      <c r="C73" s="14"/>
      <c r="D73" s="26"/>
      <c r="E73" s="110" t="e">
        <f>(F71/D73)</f>
        <v>#DIV/0!</v>
      </c>
      <c r="F73" s="30"/>
      <c r="G73" s="7"/>
      <c r="H73" s="9"/>
      <c r="I73" s="9"/>
    </row>
    <row r="74" spans="1:9">
      <c r="A74" s="13" t="s">
        <v>68</v>
      </c>
      <c r="B74" s="14"/>
      <c r="C74" s="14"/>
      <c r="D74" s="26"/>
      <c r="E74" s="56" t="e">
        <f>(F71/D74)</f>
        <v>#DIV/0!</v>
      </c>
      <c r="F74" s="30"/>
      <c r="G74" s="7"/>
      <c r="H74" s="9"/>
      <c r="I74" s="9"/>
    </row>
    <row r="75" spans="1:9">
      <c r="A75" s="13" t="s">
        <v>69</v>
      </c>
      <c r="B75" s="14"/>
      <c r="C75" s="14"/>
      <c r="D75" s="26"/>
      <c r="E75" s="56" t="e">
        <f>(F71/D75)</f>
        <v>#DIV/0!</v>
      </c>
      <c r="F75" s="31"/>
      <c r="G75" s="7"/>
      <c r="H75" s="9"/>
      <c r="I75" s="9"/>
    </row>
    <row r="76" spans="1:9">
      <c r="A76" s="13" t="s">
        <v>70</v>
      </c>
      <c r="B76" s="14"/>
      <c r="C76" s="14"/>
      <c r="D76" s="26"/>
      <c r="E76" s="56" t="e">
        <f>(F71/D76)</f>
        <v>#DIV/0!</v>
      </c>
      <c r="F76" s="29"/>
      <c r="G76" s="7"/>
      <c r="H76" s="9"/>
      <c r="I76" s="9"/>
    </row>
    <row r="77" spans="1:9">
      <c r="A77" s="13" t="s">
        <v>71</v>
      </c>
      <c r="B77" s="14"/>
      <c r="C77" s="14"/>
      <c r="D77" s="115"/>
      <c r="E77" s="111" t="e">
        <f>(F71/D77)</f>
        <v>#DIV/0!</v>
      </c>
      <c r="F77" s="9"/>
      <c r="G77" s="7"/>
      <c r="H77" s="9"/>
      <c r="I77" s="9"/>
    </row>
    <row r="78" spans="1:9">
      <c r="A78" s="137" t="s">
        <v>72</v>
      </c>
      <c r="B78" s="14"/>
      <c r="C78" s="14"/>
      <c r="D78" s="115"/>
      <c r="E78" s="111"/>
      <c r="F78" s="9"/>
      <c r="G78" s="7"/>
      <c r="H78" s="9"/>
      <c r="I78" s="9"/>
    </row>
    <row r="79" spans="1:9">
      <c r="A79" s="24" t="s">
        <v>75</v>
      </c>
      <c r="B79" s="11"/>
      <c r="C79" s="11"/>
      <c r="D79" s="30"/>
      <c r="E79" s="9"/>
      <c r="F79" s="9"/>
      <c r="G79" s="7"/>
      <c r="H79" s="9"/>
      <c r="I79" s="9"/>
    </row>
    <row r="80" spans="1:9">
      <c r="A80" s="24" t="s">
        <v>76</v>
      </c>
      <c r="B80" s="11"/>
      <c r="C80" s="11"/>
      <c r="D80" s="9"/>
      <c r="E80" s="9"/>
      <c r="F80" s="9"/>
      <c r="G80" s="7"/>
      <c r="H80" s="9"/>
      <c r="I80" s="9"/>
    </row>
    <row r="81" spans="1:10">
      <c r="A81" s="13" t="s">
        <v>77</v>
      </c>
      <c r="B81" s="14"/>
      <c r="C81" s="14"/>
      <c r="D81" s="9"/>
      <c r="E81" s="9"/>
      <c r="F81" s="9"/>
      <c r="G81" s="7"/>
      <c r="H81" s="9"/>
      <c r="I81" s="9"/>
    </row>
    <row r="82" spans="1:10">
      <c r="A82" s="24" t="s">
        <v>78</v>
      </c>
      <c r="B82" s="14"/>
      <c r="C82" s="14"/>
      <c r="D82" s="90" t="e">
        <f>(H94/D83)</f>
        <v>#DIV/0!</v>
      </c>
      <c r="E82" s="32"/>
      <c r="F82" s="32"/>
      <c r="G82" s="7"/>
      <c r="H82" s="9"/>
      <c r="I82" s="9"/>
    </row>
    <row r="83" spans="1:10">
      <c r="A83" s="13" t="s">
        <v>79</v>
      </c>
      <c r="B83" s="11"/>
      <c r="C83" s="14"/>
      <c r="D83" s="11"/>
      <c r="E83" s="22"/>
      <c r="F83" s="9"/>
      <c r="G83" s="7"/>
      <c r="H83" s="9"/>
      <c r="I83" s="9"/>
    </row>
    <row r="84" spans="1:10" ht="15.75" thickBot="1">
      <c r="A84" s="33" t="s">
        <v>80</v>
      </c>
      <c r="B84" s="17"/>
      <c r="C84" s="17"/>
      <c r="D84" s="109"/>
      <c r="E84" s="34"/>
      <c r="F84" s="34"/>
      <c r="G84" s="35"/>
      <c r="H84" s="146"/>
      <c r="I84" s="9"/>
    </row>
    <row r="85" spans="1:10" ht="15.75" thickBot="1">
      <c r="A85" s="24"/>
      <c r="B85" s="14"/>
      <c r="C85" s="14"/>
      <c r="D85" s="9"/>
      <c r="E85" s="9"/>
      <c r="F85" s="9"/>
      <c r="G85" s="9"/>
      <c r="I85" s="9"/>
    </row>
    <row r="86" spans="1:10">
      <c r="A86" s="10" t="s">
        <v>81</v>
      </c>
      <c r="B86" s="52"/>
      <c r="C86" s="52"/>
      <c r="D86" s="3"/>
      <c r="E86" s="3"/>
      <c r="F86" s="3"/>
      <c r="G86" s="4"/>
    </row>
    <row r="87" spans="1:10">
      <c r="A87" s="8"/>
      <c r="B87" s="11" t="s">
        <v>4</v>
      </c>
      <c r="C87" s="11" t="s">
        <v>5</v>
      </c>
      <c r="D87" s="22" t="s">
        <v>30</v>
      </c>
      <c r="E87" s="11" t="s">
        <v>82</v>
      </c>
      <c r="F87" s="9"/>
      <c r="G87" s="7"/>
    </row>
    <row r="88" spans="1:10">
      <c r="A88" s="25" t="s">
        <v>83</v>
      </c>
      <c r="B88" s="14"/>
      <c r="C88" s="14"/>
      <c r="D88" s="30"/>
      <c r="E88" s="36">
        <f>(D88/152000)</f>
        <v>0</v>
      </c>
      <c r="F88" s="36"/>
      <c r="G88" s="7"/>
    </row>
    <row r="89" spans="1:10">
      <c r="A89" s="25" t="s">
        <v>84</v>
      </c>
      <c r="B89" s="9"/>
      <c r="C89" s="14"/>
      <c r="D89" s="32"/>
      <c r="E89" s="9"/>
      <c r="F89" s="9"/>
      <c r="G89" s="7"/>
    </row>
    <row r="90" spans="1:10">
      <c r="A90" s="25" t="s">
        <v>85</v>
      </c>
      <c r="B90" s="14"/>
      <c r="C90" s="14"/>
      <c r="D90" s="30"/>
      <c r="E90" s="36">
        <f>(D90/204621)</f>
        <v>0</v>
      </c>
      <c r="F90" s="36"/>
      <c r="G90" s="7"/>
    </row>
    <row r="91" spans="1:10" ht="15.75" thickBot="1">
      <c r="A91" s="38" t="s">
        <v>86</v>
      </c>
      <c r="B91" s="17"/>
      <c r="C91" s="17"/>
      <c r="D91" s="39"/>
      <c r="E91" s="34"/>
      <c r="F91" s="34"/>
      <c r="G91" s="35"/>
    </row>
    <row r="92" spans="1:10" ht="15.75" thickBot="1">
      <c r="A92" s="37"/>
      <c r="B92" s="14"/>
      <c r="C92" s="14"/>
      <c r="D92" s="32"/>
      <c r="E92" s="9"/>
      <c r="F92" s="9"/>
      <c r="G92" s="9"/>
    </row>
    <row r="93" spans="1:10" ht="15.75" thickBot="1">
      <c r="A93" s="37"/>
      <c r="B93" s="14"/>
      <c r="C93" s="14"/>
      <c r="D93" s="32"/>
      <c r="E93" s="73">
        <v>2015</v>
      </c>
      <c r="F93" s="57"/>
      <c r="G93" s="57">
        <v>2016</v>
      </c>
      <c r="H93" s="71">
        <v>2017</v>
      </c>
    </row>
    <row r="94" spans="1:10" ht="15.75" thickBot="1">
      <c r="A94" s="40"/>
      <c r="D94" s="58" t="s">
        <v>87</v>
      </c>
      <c r="E94" s="61">
        <v>102078</v>
      </c>
      <c r="F94" s="59"/>
      <c r="G94" s="60">
        <v>102164</v>
      </c>
      <c r="H94" s="72">
        <v>102005</v>
      </c>
      <c r="I94" s="62"/>
    </row>
    <row r="95" spans="1:10" ht="15.75" thickBot="1">
      <c r="A95" s="10" t="s">
        <v>88</v>
      </c>
      <c r="B95" s="3"/>
      <c r="C95" s="3"/>
      <c r="D95" s="63"/>
      <c r="E95" s="3"/>
      <c r="F95" s="3"/>
      <c r="G95" s="4"/>
      <c r="H95" s="2"/>
      <c r="I95" s="4"/>
      <c r="J95" s="46" t="s">
        <v>178</v>
      </c>
    </row>
    <row r="96" spans="1:10" ht="15.75" thickBot="1">
      <c r="A96" s="41"/>
      <c r="B96" s="22" t="s">
        <v>4</v>
      </c>
      <c r="C96" s="22" t="s">
        <v>5</v>
      </c>
      <c r="D96" s="67" t="s">
        <v>89</v>
      </c>
      <c r="E96" s="67" t="s">
        <v>90</v>
      </c>
      <c r="F96" s="67" t="s">
        <v>91</v>
      </c>
      <c r="G96" s="67" t="s">
        <v>92</v>
      </c>
      <c r="H96" s="67" t="s">
        <v>93</v>
      </c>
      <c r="I96" s="84" t="s">
        <v>94</v>
      </c>
    </row>
    <row r="97" spans="1:9">
      <c r="A97" s="24" t="s">
        <v>95</v>
      </c>
      <c r="B97" s="14"/>
      <c r="C97" s="9"/>
      <c r="D97" s="75">
        <f>SUM(D98:D100)</f>
        <v>0</v>
      </c>
      <c r="E97" s="75">
        <f>SUM(E98:E100)</f>
        <v>0</v>
      </c>
      <c r="F97" s="64">
        <f>(D97/E94)</f>
        <v>0</v>
      </c>
      <c r="G97" s="64">
        <f>(E97/G94)</f>
        <v>0</v>
      </c>
      <c r="H97" s="64">
        <f>(I97/H94)</f>
        <v>72.311269055438459</v>
      </c>
      <c r="I97" s="55">
        <f>SUM(I98:I100)</f>
        <v>7376111</v>
      </c>
    </row>
    <row r="98" spans="1:9">
      <c r="A98" s="41" t="s">
        <v>96</v>
      </c>
      <c r="B98" s="14"/>
      <c r="C98" s="9"/>
      <c r="D98" s="76"/>
      <c r="E98" s="76"/>
      <c r="F98" s="80">
        <f>(D98/E94)</f>
        <v>0</v>
      </c>
      <c r="G98" s="80">
        <f>(E98/G94)</f>
        <v>0</v>
      </c>
      <c r="H98" s="65"/>
      <c r="I98" s="74">
        <v>7376111</v>
      </c>
    </row>
    <row r="99" spans="1:9">
      <c r="A99" s="41" t="s">
        <v>97</v>
      </c>
      <c r="B99" s="14"/>
      <c r="C99" s="9"/>
      <c r="D99" s="76"/>
      <c r="E99" s="76"/>
      <c r="F99" s="80">
        <f>(D99/E94)</f>
        <v>0</v>
      </c>
      <c r="G99" s="80">
        <f>(E99/G94)</f>
        <v>0</v>
      </c>
      <c r="H99" s="65"/>
      <c r="I99" s="74"/>
    </row>
    <row r="100" spans="1:9">
      <c r="A100" s="41" t="s">
        <v>98</v>
      </c>
      <c r="B100" s="14"/>
      <c r="C100" s="9"/>
      <c r="D100" s="76"/>
      <c r="E100" s="76"/>
      <c r="F100" s="80">
        <f>(D100/E94)</f>
        <v>0</v>
      </c>
      <c r="G100" s="80">
        <f>(E100/G94)</f>
        <v>0</v>
      </c>
      <c r="H100" s="65"/>
      <c r="I100" s="53"/>
    </row>
    <row r="101" spans="1:9">
      <c r="A101" s="24" t="s">
        <v>99</v>
      </c>
      <c r="B101" s="14"/>
      <c r="C101" s="9"/>
      <c r="D101" s="75">
        <f>SUM(D102:D103)</f>
        <v>0</v>
      </c>
      <c r="E101" s="75">
        <f>SUM(E102:E103)</f>
        <v>0</v>
      </c>
      <c r="F101" s="64">
        <f>(D101/E94)</f>
        <v>0</v>
      </c>
      <c r="G101" s="64">
        <f>(E101/G94)</f>
        <v>0</v>
      </c>
      <c r="H101" s="64">
        <f>(I101/H94)</f>
        <v>25.561805793833635</v>
      </c>
      <c r="I101" s="54">
        <f>SUM(I102:I103)</f>
        <v>2607432</v>
      </c>
    </row>
    <row r="102" spans="1:9">
      <c r="A102" s="41" t="s">
        <v>145</v>
      </c>
      <c r="B102" s="14"/>
      <c r="C102" s="9"/>
      <c r="D102" s="76"/>
      <c r="E102" s="76"/>
      <c r="F102" s="68"/>
      <c r="G102" s="65"/>
      <c r="H102" s="65"/>
      <c r="I102" s="53">
        <v>2607432</v>
      </c>
    </row>
    <row r="103" spans="1:9">
      <c r="A103" s="41" t="s">
        <v>101</v>
      </c>
      <c r="B103" s="14"/>
      <c r="C103" s="9"/>
      <c r="D103" s="76"/>
      <c r="E103" s="76"/>
      <c r="F103" s="68"/>
      <c r="G103" s="65"/>
      <c r="H103" s="65"/>
      <c r="I103" s="53"/>
    </row>
    <row r="104" spans="1:9">
      <c r="A104" s="24" t="s">
        <v>103</v>
      </c>
      <c r="B104" s="14"/>
      <c r="C104" s="9"/>
      <c r="D104" s="65"/>
      <c r="E104" s="78"/>
      <c r="F104" s="113"/>
      <c r="G104" s="65"/>
      <c r="H104" s="161">
        <f>(I104/H94)</f>
        <v>449.84552718004022</v>
      </c>
      <c r="I104" s="160">
        <v>45886493</v>
      </c>
    </row>
    <row r="105" spans="1:9">
      <c r="A105" s="24" t="s">
        <v>104</v>
      </c>
      <c r="B105" s="14"/>
      <c r="C105" s="9"/>
      <c r="D105" s="65"/>
      <c r="E105" s="78"/>
      <c r="F105" s="68"/>
      <c r="G105" s="65"/>
      <c r="H105" s="68">
        <f>(I105/H94)</f>
        <v>224.67249644625264</v>
      </c>
      <c r="I105" s="160">
        <v>22917718</v>
      </c>
    </row>
    <row r="106" spans="1:9">
      <c r="A106" s="24" t="s">
        <v>105</v>
      </c>
      <c r="B106" s="14"/>
      <c r="C106" s="9"/>
      <c r="D106" s="65"/>
      <c r="E106" s="78"/>
      <c r="F106" s="68"/>
      <c r="G106" s="65"/>
      <c r="H106" s="65">
        <v>719</v>
      </c>
      <c r="I106" s="7"/>
    </row>
    <row r="107" spans="1:9">
      <c r="A107" s="24" t="s">
        <v>106</v>
      </c>
      <c r="B107" s="14"/>
      <c r="C107" s="9"/>
      <c r="D107" s="65"/>
      <c r="E107" s="78"/>
      <c r="F107" s="68"/>
      <c r="G107" s="82"/>
      <c r="H107" s="65">
        <v>83</v>
      </c>
      <c r="I107" s="7"/>
    </row>
    <row r="108" spans="1:9">
      <c r="A108" s="24" t="s">
        <v>107</v>
      </c>
      <c r="B108" s="14"/>
      <c r="C108" s="9"/>
      <c r="D108" s="131"/>
      <c r="E108" s="132"/>
      <c r="F108" s="68"/>
      <c r="G108" s="82"/>
      <c r="H108" s="65"/>
      <c r="I108" s="159">
        <v>0.47</v>
      </c>
    </row>
    <row r="109" spans="1:9" ht="15.75" thickBot="1">
      <c r="A109" s="33" t="s">
        <v>108</v>
      </c>
      <c r="B109" s="17"/>
      <c r="C109" s="34"/>
      <c r="D109" s="118"/>
      <c r="E109" s="133">
        <f>(108931579+92943828)</f>
        <v>201875407</v>
      </c>
      <c r="F109" s="81"/>
      <c r="G109" s="158">
        <f>(E109/G94)</f>
        <v>1975.9935691633061</v>
      </c>
      <c r="H109" s="81">
        <f>(I109/H94)</f>
        <v>1519.7450615165924</v>
      </c>
      <c r="I109" s="156">
        <f>(77492632+77528963)</f>
        <v>155021595</v>
      </c>
    </row>
    <row r="110" spans="1:9">
      <c r="A110" s="22"/>
      <c r="B110" s="14"/>
      <c r="C110" s="9"/>
      <c r="D110" s="30"/>
      <c r="E110" s="44"/>
      <c r="F110" s="43"/>
      <c r="G110" s="9"/>
    </row>
    <row r="111" spans="1:9" ht="15.75" thickBot="1"/>
    <row r="112" spans="1:9">
      <c r="A112" s="138" t="s">
        <v>110</v>
      </c>
      <c r="B112" s="139" t="s">
        <v>4</v>
      </c>
      <c r="C112" s="140" t="s">
        <v>5</v>
      </c>
      <c r="D112" s="1"/>
    </row>
    <row r="113" spans="1:4">
      <c r="A113" s="141" t="s">
        <v>111</v>
      </c>
      <c r="B113" s="130" t="s">
        <v>7</v>
      </c>
      <c r="C113" s="142"/>
    </row>
    <row r="114" spans="1:4">
      <c r="A114" s="141" t="s">
        <v>112</v>
      </c>
      <c r="B114" s="130"/>
      <c r="C114" s="142" t="s">
        <v>7</v>
      </c>
    </row>
    <row r="115" spans="1:4">
      <c r="A115" s="141" t="s">
        <v>113</v>
      </c>
      <c r="B115" s="130"/>
      <c r="C115" s="142" t="s">
        <v>7</v>
      </c>
    </row>
    <row r="116" spans="1:4">
      <c r="A116" s="141" t="s">
        <v>114</v>
      </c>
      <c r="B116" s="130"/>
      <c r="C116" s="142" t="s">
        <v>7</v>
      </c>
      <c r="D116" s="46"/>
    </row>
    <row r="117" spans="1:4" ht="15.75" thickBot="1">
      <c r="A117" s="143" t="s">
        <v>116</v>
      </c>
      <c r="B117" s="144" t="s">
        <v>7</v>
      </c>
      <c r="C117" s="145"/>
      <c r="D117" s="46" t="s">
        <v>179</v>
      </c>
    </row>
    <row r="118" spans="1:4">
      <c r="A118" s="45" t="s">
        <v>119</v>
      </c>
    </row>
    <row r="119" spans="1:4" ht="15.75" thickBot="1">
      <c r="A119" s="46" t="s">
        <v>180</v>
      </c>
    </row>
    <row r="120" spans="1:4">
      <c r="A120" s="73" t="s">
        <v>168</v>
      </c>
      <c r="B120" s="4"/>
    </row>
    <row r="121" spans="1:4" ht="15.75" thickBot="1">
      <c r="A121" s="164" t="s">
        <v>122</v>
      </c>
      <c r="B121" s="165">
        <f>(17/64)</f>
        <v>0.265625</v>
      </c>
    </row>
  </sheetData>
  <hyperlinks>
    <hyperlink ref="D29" r:id="rId1" xr:uid="{00000000-0004-0000-0300-000000000000}"/>
    <hyperlink ref="J95" r:id="rId2" location="2017" xr:uid="{00000000-0004-0000-0300-000001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6C75E247D734042AAFB02E81AC6185C" ma:contentTypeVersion="13" ma:contentTypeDescription="Crear nuevo documento." ma:contentTypeScope="" ma:versionID="ff0cd261a83a592fef80ebcfcb4f28c0">
  <xsd:schema xmlns:xsd="http://www.w3.org/2001/XMLSchema" xmlns:xs="http://www.w3.org/2001/XMLSchema" xmlns:p="http://schemas.microsoft.com/office/2006/metadata/properties" xmlns:ns2="388868a8-bc35-43a1-be1f-aafcd1c5be2f" xmlns:ns3="35ea7e7c-f645-46e7-91d3-470368940739" targetNamespace="http://schemas.microsoft.com/office/2006/metadata/properties" ma:root="true" ma:fieldsID="bf3c3da6b390690e079e8c29173210b8" ns2:_="" ns3:_="">
    <xsd:import namespace="388868a8-bc35-43a1-be1f-aafcd1c5be2f"/>
    <xsd:import namespace="35ea7e7c-f645-46e7-91d3-4703689407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8868a8-bc35-43a1-be1f-aafcd1c5be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ea7e7c-f645-46e7-91d3-47036894073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77A779-1164-4AD4-98C5-2F334B973E07}"/>
</file>

<file path=customXml/itemProps2.xml><?xml version="1.0" encoding="utf-8"?>
<ds:datastoreItem xmlns:ds="http://schemas.openxmlformats.org/officeDocument/2006/customXml" ds:itemID="{3AAA2591-153E-4FD0-BDA6-E9DE1C5D0171}"/>
</file>

<file path=customXml/itemProps3.xml><?xml version="1.0" encoding="utf-8"?>
<ds:datastoreItem xmlns:ds="http://schemas.openxmlformats.org/officeDocument/2006/customXml" ds:itemID="{0C947B4A-246F-4FE9-BD7C-40C93F84D4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rodriguez</dc:creator>
  <cp:keywords/>
  <dc:description/>
  <cp:lastModifiedBy>Ana Belén Campuzano Laguillo</cp:lastModifiedBy>
  <cp:revision/>
  <dcterms:created xsi:type="dcterms:W3CDTF">2018-08-27T15:45:23Z</dcterms:created>
  <dcterms:modified xsi:type="dcterms:W3CDTF">2020-06-28T19:15:29Z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0x01010056C75E247D734042AAFB02E81AC6185C</vt:lpwstr>
  </property>
</Properties>
</file>